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 1" sheetId="1" r:id="rId1"/>
  </sheets>
  <definedNames>
    <definedName name="_xlnm._FilterDatabase" localSheetId="0" hidden="1">'Sheet 1'!$A$9:$HQ$70</definedName>
    <definedName name="_xlnm.Print_Titles" localSheetId="0">'Sheet 1'!$8:$9</definedName>
  </definedNames>
  <calcPr fullCalcOnLoad="1"/>
</workbook>
</file>

<file path=xl/sharedStrings.xml><?xml version="1.0" encoding="utf-8"?>
<sst xmlns="http://schemas.openxmlformats.org/spreadsheetml/2006/main" count="232" uniqueCount="99">
  <si>
    <t>TRƯỜNG CAO ĐẲNG SƯ PHẠM</t>
  </si>
  <si>
    <t>TRUNG ƯƠNG TP. HỒ CHÍ MINH</t>
  </si>
  <si>
    <t>BẢNG TỔNG HỢP KẾT QUẢ ĐÁNH GIÁ SINH VIÊN</t>
  </si>
  <si>
    <t xml:space="preserve"> 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</si>
  <si>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</si>
  <si>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</si>
  <si>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</si>
  <si>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</si>
  <si>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</si>
  <si>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</si>
  <si>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</si>
  <si>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</si>
  <si>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</si>
  <si>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>THI ĐUA</t>
  </si>
  <si>
    <t>Khá</t>
  </si>
  <si>
    <t>Cố vấn học tập</t>
  </si>
  <si>
    <t>Ban chủ nhiệm Khoa</t>
  </si>
  <si>
    <t>XS</t>
  </si>
  <si>
    <t>G</t>
  </si>
  <si>
    <t>K</t>
  </si>
  <si>
    <t>TBK</t>
  </si>
  <si>
    <t>TB</t>
  </si>
  <si>
    <t>Y</t>
  </si>
  <si>
    <t>KÉM</t>
  </si>
  <si>
    <t>T</t>
  </si>
  <si>
    <t>XẾP LOẠI THI ĐUA</t>
  </si>
  <si>
    <t>Giỏi</t>
  </si>
  <si>
    <t>KHOA : GIÁO DỤC MẦM NON</t>
  </si>
  <si>
    <t>Ngọc Thị Thu Hằng</t>
  </si>
  <si>
    <t>Lưu Nguyễn Ngọc Huyền</t>
  </si>
  <si>
    <t>Nguyễn Thị Thu Tuyết</t>
  </si>
  <si>
    <t>Nguyễn Thị Thơm</t>
  </si>
  <si>
    <t>Phạm Thị Thùy Trang</t>
  </si>
  <si>
    <t>Nguyễn Thị Ngoãn</t>
  </si>
  <si>
    <t>Nguyễn Thị Kim Yến</t>
  </si>
  <si>
    <t>Võ Thị Hồng Nga</t>
  </si>
  <si>
    <t>Nguyễn Phương Linh</t>
  </si>
  <si>
    <t>Lê Huỳnh Ngọc An</t>
  </si>
  <si>
    <t>Nguyễn Thị Mỹ Linh</t>
  </si>
  <si>
    <t>Lê Thị Thanh Vân</t>
  </si>
  <si>
    <t>Lê Thị Mỹ Quyên</t>
  </si>
  <si>
    <t>Nguyễn Thị Thanh Hiền</t>
  </si>
  <si>
    <t>Nguyễn Gia Linh</t>
  </si>
  <si>
    <t>Hoàng Thị Bích Ngọc</t>
  </si>
  <si>
    <t>Lưu Thị Kim Ngọc</t>
  </si>
  <si>
    <t>Phạm Cẩm Liên</t>
  </si>
  <si>
    <t>Huỳnh Thị Mỹ Ngọc</t>
  </si>
  <si>
    <t>Đinh Thị Thúy Ngọc</t>
  </si>
  <si>
    <t>Cao Thị Mai</t>
  </si>
  <si>
    <t>Nguyễn Thị Thu Thảo</t>
  </si>
  <si>
    <t>Lê Thị Thùy Dung</t>
  </si>
  <si>
    <t>Trần Uyên Thu</t>
  </si>
  <si>
    <t>Trần Thị Hồng</t>
  </si>
  <si>
    <t>Nguyễn Thị Mỹ Dung</t>
  </si>
  <si>
    <t>Nguyễn Thị Mỹ Duyên</t>
  </si>
  <si>
    <t>Y Rơ Đơm</t>
  </si>
  <si>
    <t>Trịnh Huỳnh Nhi</t>
  </si>
  <si>
    <t>Nguyễn Thị Huyền Trang</t>
  </si>
  <si>
    <t>Nguyễn Thị Châu</t>
  </si>
  <si>
    <t>Vũ Kiều Thùy Liên</t>
  </si>
  <si>
    <t>Lê Huỳnh Sao Mai</t>
  </si>
  <si>
    <t>Nguyễn Thị Thu Hà</t>
  </si>
  <si>
    <t>Tống Thị Kim Trang</t>
  </si>
  <si>
    <t>Đỗ Thị Hồng Lệ</t>
  </si>
  <si>
    <t>Phạm Kim Phụng</t>
  </si>
  <si>
    <t>Phan Thị Thu Thảo</t>
  </si>
  <si>
    <t>Nguyễn Thị Giao Linh</t>
  </si>
  <si>
    <t>Diệp Phương Mai</t>
  </si>
  <si>
    <t>Nguyễn Trần Thanh Tuyền</t>
  </si>
  <si>
    <t>Diêm Thị Diễm Quyên</t>
  </si>
  <si>
    <t>Trần Diệu Huyền</t>
  </si>
  <si>
    <t>Phan Hà Bảo Thy</t>
  </si>
  <si>
    <t>La Thị Hồng Đào</t>
  </si>
  <si>
    <t>Phan Thị Gấm</t>
  </si>
  <si>
    <t>Phan Thị Lý</t>
  </si>
  <si>
    <t>Trình Thị Thanh Trúc</t>
  </si>
  <si>
    <t>Nguyễn Ngọc Tố Mẫn</t>
  </si>
  <si>
    <t>Trần Thị Cẩm Tiên</t>
  </si>
  <si>
    <t>Nguyễn Mai Ngọc Huyền</t>
  </si>
  <si>
    <t>Hoàng Như Phương</t>
  </si>
  <si>
    <t>Nguyễn Thị Thu Thương</t>
  </si>
  <si>
    <t>Hồ Thị Thúy Hằng</t>
  </si>
  <si>
    <t>Phạm Thị Thu Hồng</t>
  </si>
  <si>
    <t>Mang Thị Cẫm My</t>
  </si>
  <si>
    <t>Nguyễn Ánh Nhi</t>
  </si>
  <si>
    <t>Nguyễn Thị Lệ Thu</t>
  </si>
  <si>
    <t>Nguyễn Huỳnh Đức Gia Quỳnh</t>
  </si>
  <si>
    <t>Nguyễn Thị Phượng</t>
  </si>
  <si>
    <t>LỚP 28B</t>
  </si>
  <si>
    <t>Tham gia các hoạt động cấp thành, cấp trường. Tham gia giải earuka thành đoàn, có tiến bộ trong học tập.</t>
  </si>
  <si>
    <t xml:space="preserve">Tham gia các hoạt động cấp thành, cấp trường. Tham gia giải earuka thành đoàn, </t>
  </si>
  <si>
    <t>Tham gia các hoạt động cấp thành, cấp trường. Tham gia giải earuka thành đoàn, khen thưởng cấp thành trong công tác đoàn hội.</t>
  </si>
  <si>
    <t>thực hiện tốt nhiệm vụ, thi NCKH, tham gia các hoạt động cấp trường và đoàn khoa tổ chức.</t>
  </si>
  <si>
    <t>Có tiến bộ trong học tâp, hoàn thành tốt nhiệm vụ BT , đạt giấy khen cấp trường. Tham gia các hoạt động cấp khoa cấp trường.</t>
  </si>
  <si>
    <t>HỌC KỲ I, NĂM HỌC 2017 - 2018</t>
  </si>
  <si>
    <t>Xuất sắc</t>
  </si>
  <si>
    <t>Yếu</t>
  </si>
  <si>
    <t>khá</t>
  </si>
  <si>
    <t>Thành phố Hồ Chí Minh, ngày 26 tháng 6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</si>
</sst>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12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right"/>
    </xf>
    <xf numFmtId="0" fontId="0" fillId="33" borderId="0" xfId="55" applyFill="1">
      <alignment/>
      <protection/>
    </xf>
    <xf numFmtId="0" fontId="0" fillId="33" borderId="0" xfId="55" applyFill="1" applyAlignment="1">
      <alignment horizontal="center"/>
      <protection/>
    </xf>
    <xf numFmtId="0" fontId="13" fillId="33" borderId="0" xfId="55" applyFont="1" applyFill="1" applyAlignment="1">
      <alignment horizontal="center"/>
      <protection/>
    </xf>
    <xf numFmtId="0" fontId="0" fillId="33" borderId="0" xfId="55" applyFill="1" applyAlignment="1">
      <alignment horizontal="left"/>
      <protection/>
    </xf>
    <xf numFmtId="0" fontId="12" fillId="33" borderId="0" xfId="55" applyFont="1" applyFill="1">
      <alignment/>
      <protection/>
    </xf>
    <xf numFmtId="0" fontId="12" fillId="33" borderId="0" xfId="55" applyFont="1" applyFill="1" applyAlignment="1">
      <alignment horizontal="center"/>
      <protection/>
    </xf>
    <xf numFmtId="0" fontId="0" fillId="0" borderId="0" xfId="0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left"/>
    </xf>
    <xf numFmtId="0" fontId="9" fillId="33" borderId="0" xfId="55" applyFont="1" applyFill="1" applyAlignment="1">
      <alignment horizontal="left"/>
      <protection/>
    </xf>
    <xf numFmtId="0" fontId="12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523875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85775" y="6286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6"/>
  <sheetViews>
    <sheetView tabSelected="1" zoomScale="80" zoomScaleNormal="80" zoomScalePageLayoutView="0" workbookViewId="0" topLeftCell="A48">
      <selection activeCell="B10" sqref="B10:J68"/>
    </sheetView>
  </sheetViews>
  <sheetFormatPr defaultColWidth="9.140625" defaultRowHeight="12.75"/>
  <cols>
    <col min="1" max="1" width="7.28125" style="0" customWidth="1"/>
    <col min="2" max="2" width="15.7109375" style="0" customWidth="1"/>
    <col min="3" max="3" width="30.140625" style="36" customWidth="1"/>
    <col min="4" max="4" width="7.140625" style="17" customWidth="1"/>
    <col min="5" max="5" width="14.57421875" style="17" customWidth="1"/>
    <col min="6" max="6" width="11.28125" style="19" hidden="1" customWidth="1"/>
    <col min="7" max="7" width="7.8515625" style="19" customWidth="1"/>
    <col min="8" max="8" width="13.00390625" style="20" customWidth="1"/>
    <col min="9" max="9" width="13.8515625" style="17" customWidth="1"/>
    <col min="10" max="10" width="24.00390625" style="56" customWidth="1"/>
  </cols>
  <sheetData>
    <row r="1" spans="1:10" s="4" customFormat="1" ht="16.5">
      <c r="A1" s="1" t="s">
        <v>0</v>
      </c>
      <c r="B1" s="1"/>
      <c r="C1" s="1"/>
      <c r="D1" s="2"/>
      <c r="E1" s="2"/>
      <c r="F1" s="2"/>
      <c r="G1" s="2"/>
      <c r="H1" s="2"/>
      <c r="I1" s="3"/>
      <c r="J1" s="51"/>
    </row>
    <row r="2" spans="1:10" s="4" customFormat="1" ht="16.5">
      <c r="A2" s="1" t="s">
        <v>1</v>
      </c>
      <c r="B2" s="1"/>
      <c r="C2" s="1"/>
      <c r="D2" s="2"/>
      <c r="E2" s="2"/>
      <c r="F2" s="2"/>
      <c r="G2" s="2"/>
      <c r="H2" s="2"/>
      <c r="I2" s="3"/>
      <c r="J2" s="51"/>
    </row>
    <row r="3" spans="1:10" s="4" customFormat="1" ht="16.5">
      <c r="A3" s="5" t="s">
        <v>27</v>
      </c>
      <c r="B3" s="5"/>
      <c r="C3" s="5"/>
      <c r="D3" s="2"/>
      <c r="E3" s="2"/>
      <c r="F3" s="2"/>
      <c r="G3" s="2"/>
      <c r="H3" s="2"/>
      <c r="I3" s="3"/>
      <c r="J3" s="51"/>
    </row>
    <row r="4" spans="1:10" s="4" customFormat="1" ht="16.5">
      <c r="A4" s="5"/>
      <c r="B4" s="6"/>
      <c r="C4" s="6"/>
      <c r="D4" s="7"/>
      <c r="E4" s="7"/>
      <c r="F4" s="2"/>
      <c r="G4" s="2"/>
      <c r="H4" s="2"/>
      <c r="I4" s="3"/>
      <c r="J4" s="51"/>
    </row>
    <row r="5" spans="3:10" s="4" customFormat="1" ht="18" customHeight="1">
      <c r="C5" s="66" t="s">
        <v>2</v>
      </c>
      <c r="D5" s="66"/>
      <c r="E5" s="66"/>
      <c r="F5" s="66"/>
      <c r="G5" s="66"/>
      <c r="H5" s="66"/>
      <c r="I5" s="8"/>
      <c r="J5" s="52"/>
    </row>
    <row r="6" spans="3:10" s="4" customFormat="1" ht="16.5" customHeight="1">
      <c r="C6" s="66" t="s">
        <v>94</v>
      </c>
      <c r="D6" s="66"/>
      <c r="E6" s="66"/>
      <c r="F6" s="66"/>
      <c r="G6" s="66"/>
      <c r="H6" s="66"/>
      <c r="I6" s="8" t="s">
        <v>3</v>
      </c>
      <c r="J6" s="52"/>
    </row>
    <row r="7" spans="3:10" s="4" customFormat="1" ht="21" customHeight="1">
      <c r="C7" s="67" t="s">
        <v>88</v>
      </c>
      <c r="D7" s="67"/>
      <c r="E7" s="67"/>
      <c r="F7" s="67"/>
      <c r="G7" s="67"/>
      <c r="H7" s="67"/>
      <c r="I7" s="8"/>
      <c r="J7" s="52"/>
    </row>
    <row r="8" spans="1:10" s="10" customFormat="1" ht="15.75" customHeight="1">
      <c r="A8" s="68" t="s">
        <v>4</v>
      </c>
      <c r="B8" s="68" t="s">
        <v>5</v>
      </c>
      <c r="C8" s="62" t="s">
        <v>6</v>
      </c>
      <c r="D8" s="70" t="s">
        <v>7</v>
      </c>
      <c r="E8" s="71"/>
      <c r="F8" s="72" t="s">
        <v>8</v>
      </c>
      <c r="G8" s="73"/>
      <c r="H8" s="74"/>
      <c r="I8" s="9" t="s">
        <v>9</v>
      </c>
      <c r="J8" s="62" t="s">
        <v>10</v>
      </c>
    </row>
    <row r="9" spans="1:10" s="10" customFormat="1" ht="28.5" customHeight="1">
      <c r="A9" s="69"/>
      <c r="B9" s="69"/>
      <c r="C9" s="63"/>
      <c r="D9" s="9" t="s">
        <v>11</v>
      </c>
      <c r="E9" s="9" t="s">
        <v>12</v>
      </c>
      <c r="F9" s="11" t="s">
        <v>3</v>
      </c>
      <c r="G9" s="11" t="s">
        <v>11</v>
      </c>
      <c r="H9" s="11" t="s">
        <v>12</v>
      </c>
      <c r="I9" s="9" t="s">
        <v>13</v>
      </c>
      <c r="J9" s="63"/>
    </row>
    <row r="10" spans="1:10" s="41" customFormat="1" ht="23.25" customHeight="1">
      <c r="A10" s="44">
        <v>1</v>
      </c>
      <c r="B10" s="45">
        <v>501150393</v>
      </c>
      <c r="C10" s="46" t="s">
        <v>39</v>
      </c>
      <c r="D10" s="45">
        <v>3.93</v>
      </c>
      <c r="E10" s="45" t="s">
        <v>95</v>
      </c>
      <c r="F10" s="47">
        <v>100</v>
      </c>
      <c r="G10" s="47">
        <v>97</v>
      </c>
      <c r="H10" s="48" t="str">
        <f>IF(G10&lt;30,"Kém",IF(G10&lt;50,"Yếu",IF(G10&lt;60,"Trung bình",IF(G10&lt;70,"TB khá",IF(G10&lt;80,"Khá",IF(G10&lt;90,"Tốt","Xuất sắc"))))))</f>
        <v>Xuất sắc</v>
      </c>
      <c r="I10" s="44" t="s">
        <v>95</v>
      </c>
      <c r="J10" s="53"/>
    </row>
    <row r="11" spans="1:10" s="41" customFormat="1" ht="23.25" customHeight="1">
      <c r="A11" s="44">
        <v>2</v>
      </c>
      <c r="B11" s="45">
        <v>501150304</v>
      </c>
      <c r="C11" s="46" t="s">
        <v>31</v>
      </c>
      <c r="D11" s="45">
        <v>3.87</v>
      </c>
      <c r="E11" s="45" t="s">
        <v>95</v>
      </c>
      <c r="F11" s="47">
        <v>96</v>
      </c>
      <c r="G11" s="47">
        <v>88</v>
      </c>
      <c r="H11" s="48" t="str">
        <f>IF(G11&lt;30,"Kém",IF(G11&lt;50,"Yếu",IF(G11&lt;60,"Trung bình",IF(G11&lt;70,"TB khá",IF(G11&lt;80,"Khá",IF(G11&lt;90,"Tốt","Xuất sắc"))))))</f>
        <v>Tốt</v>
      </c>
      <c r="I11" s="44" t="s">
        <v>26</v>
      </c>
      <c r="J11" s="53"/>
    </row>
    <row r="12" spans="1:10" s="41" customFormat="1" ht="23.25" customHeight="1">
      <c r="A12" s="44">
        <v>3</v>
      </c>
      <c r="B12" s="45">
        <v>501150197</v>
      </c>
      <c r="C12" s="46" t="s">
        <v>33</v>
      </c>
      <c r="D12" s="45">
        <v>3.87</v>
      </c>
      <c r="E12" s="45" t="s">
        <v>95</v>
      </c>
      <c r="F12" s="47">
        <v>98</v>
      </c>
      <c r="G12" s="47">
        <v>90</v>
      </c>
      <c r="H12" s="48" t="str">
        <f>IF(G12&lt;30,"Kém",IF(G12&lt;50,"Yếu",IF(G12&lt;60,"Trung bình",IF(G12&lt;70,"TB khá",IF(G12&lt;80,"Khá",IF(G12&lt;90,"Tốt","Xuất sắc"))))))</f>
        <v>Xuất sắc</v>
      </c>
      <c r="I12" s="44" t="s">
        <v>95</v>
      </c>
      <c r="J12" s="53" t="s">
        <v>89</v>
      </c>
    </row>
    <row r="13" spans="1:10" s="41" customFormat="1" ht="23.25" customHeight="1">
      <c r="A13" s="44">
        <v>4</v>
      </c>
      <c r="B13" s="45">
        <v>501150254</v>
      </c>
      <c r="C13" s="46" t="s">
        <v>40</v>
      </c>
      <c r="D13" s="45">
        <v>3.87</v>
      </c>
      <c r="E13" s="45" t="s">
        <v>95</v>
      </c>
      <c r="F13" s="47">
        <v>95</v>
      </c>
      <c r="G13" s="47">
        <v>95</v>
      </c>
      <c r="H13" s="48" t="str">
        <f>IF(G13&lt;30,"Kém",IF(G13&lt;50,"Yếu",IF(G13&lt;60,"Trung bình",IF(G13&lt;70,"TB khá",IF(G13&lt;80,"Khá",IF(G13&lt;90,"Tốt","Xuất sắc"))))))</f>
        <v>Xuất sắc</v>
      </c>
      <c r="I13" s="44" t="s">
        <v>95</v>
      </c>
      <c r="J13" s="53" t="s">
        <v>90</v>
      </c>
    </row>
    <row r="14" spans="1:10" s="41" customFormat="1" ht="23.25" customHeight="1">
      <c r="A14" s="44">
        <v>5</v>
      </c>
      <c r="B14" s="45">
        <v>501150220</v>
      </c>
      <c r="C14" s="46" t="s">
        <v>56</v>
      </c>
      <c r="D14" s="45">
        <v>3.8</v>
      </c>
      <c r="E14" s="45" t="s">
        <v>95</v>
      </c>
      <c r="F14" s="47">
        <v>92</v>
      </c>
      <c r="G14" s="47">
        <v>88</v>
      </c>
      <c r="H14" s="48" t="str">
        <f>IF(G14&lt;30,"Kém",IF(G14&lt;50,"Yếu",IF(G14&lt;60,"Trung bình",IF(G14&lt;70,"TB khá",IF(G14&lt;80,"Khá",IF(G14&lt;90,"Tốt","Xuất sắc"))))))</f>
        <v>Tốt</v>
      </c>
      <c r="I14" s="44" t="s">
        <v>26</v>
      </c>
      <c r="J14" s="53"/>
    </row>
    <row r="15" spans="1:10" s="41" customFormat="1" ht="23.25" customHeight="1">
      <c r="A15" s="44">
        <v>6</v>
      </c>
      <c r="B15" s="45">
        <v>501150336</v>
      </c>
      <c r="C15" s="46" t="s">
        <v>77</v>
      </c>
      <c r="D15" s="45">
        <v>3.8</v>
      </c>
      <c r="E15" s="45" t="s">
        <v>95</v>
      </c>
      <c r="F15" s="47">
        <v>92</v>
      </c>
      <c r="G15" s="47">
        <v>88</v>
      </c>
      <c r="H15" s="48" t="str">
        <f>IF(G15&lt;30,"Kém",IF(G15&lt;50,"Yếu",IF(G15&lt;60,"Trung bình",IF(G15&lt;70,"TB khá",IF(G15&lt;80,"Khá",IF(G15&lt;90,"Tốt","Xuất sắc"))))))</f>
        <v>Tốt</v>
      </c>
      <c r="I15" s="44" t="s">
        <v>26</v>
      </c>
      <c r="J15" s="53"/>
    </row>
    <row r="16" spans="1:10" s="41" customFormat="1" ht="23.25" customHeight="1">
      <c r="A16" s="44">
        <v>7</v>
      </c>
      <c r="B16" s="45">
        <v>501150367</v>
      </c>
      <c r="C16" s="46" t="s">
        <v>62</v>
      </c>
      <c r="D16" s="45">
        <v>3.8</v>
      </c>
      <c r="E16" s="45" t="s">
        <v>95</v>
      </c>
      <c r="F16" s="47">
        <v>94</v>
      </c>
      <c r="G16" s="47">
        <v>88</v>
      </c>
      <c r="H16" s="48" t="str">
        <f>IF(G16&lt;30,"Kém",IF(G16&lt;50,"Yếu",IF(G16&lt;60,"Trung bình",IF(G16&lt;70,"TB khá",IF(G16&lt;80,"Khá",IF(G16&lt;90,"Tốt","Xuất sắc"))))))</f>
        <v>Tốt</v>
      </c>
      <c r="I16" s="44" t="s">
        <v>26</v>
      </c>
      <c r="J16" s="53"/>
    </row>
    <row r="17" spans="1:10" s="42" customFormat="1" ht="23.25" customHeight="1">
      <c r="A17" s="44">
        <v>8</v>
      </c>
      <c r="B17" s="45">
        <v>501150309</v>
      </c>
      <c r="C17" s="46" t="s">
        <v>51</v>
      </c>
      <c r="D17" s="45">
        <v>3.77</v>
      </c>
      <c r="E17" s="45" t="s">
        <v>95</v>
      </c>
      <c r="F17" s="47">
        <v>92</v>
      </c>
      <c r="G17" s="47">
        <v>88</v>
      </c>
      <c r="H17" s="48" t="str">
        <f>IF(G17&lt;30,"Kém",IF(G17&lt;50,"Yếu",IF(G17&lt;60,"Trung bình",IF(G17&lt;70,"TB khá",IF(G17&lt;80,"Khá",IF(G17&lt;90,"Tốt","Xuất sắc"))))))</f>
        <v>Tốt</v>
      </c>
      <c r="I17" s="44" t="s">
        <v>26</v>
      </c>
      <c r="J17" s="53" t="s">
        <v>91</v>
      </c>
    </row>
    <row r="18" spans="1:10" s="41" customFormat="1" ht="23.25" customHeight="1">
      <c r="A18" s="44">
        <v>9</v>
      </c>
      <c r="B18" s="45">
        <v>501150013</v>
      </c>
      <c r="C18" s="46" t="s">
        <v>58</v>
      </c>
      <c r="D18" s="45">
        <v>3.73</v>
      </c>
      <c r="E18" s="45" t="s">
        <v>95</v>
      </c>
      <c r="F18" s="47">
        <v>94</v>
      </c>
      <c r="G18" s="47">
        <v>88</v>
      </c>
      <c r="H18" s="48" t="str">
        <f>IF(G18&lt;30,"Kém",IF(G18&lt;50,"Yếu",IF(G18&lt;60,"Trung bình",IF(G18&lt;70,"TB khá",IF(G18&lt;80,"Khá",IF(G18&lt;90,"Tốt","Xuất sắc"))))))</f>
        <v>Tốt</v>
      </c>
      <c r="I18" s="44" t="s">
        <v>26</v>
      </c>
      <c r="J18" s="53"/>
    </row>
    <row r="19" spans="1:10" s="41" customFormat="1" ht="23.25" customHeight="1">
      <c r="A19" s="44">
        <v>10</v>
      </c>
      <c r="B19" s="45">
        <v>501150118</v>
      </c>
      <c r="C19" s="46" t="s">
        <v>29</v>
      </c>
      <c r="D19" s="45">
        <v>3.7</v>
      </c>
      <c r="E19" s="45" t="s">
        <v>95</v>
      </c>
      <c r="F19" s="47">
        <v>94</v>
      </c>
      <c r="G19" s="47">
        <v>88</v>
      </c>
      <c r="H19" s="48" t="str">
        <f>IF(G19&lt;30,"Kém",IF(G19&lt;50,"Yếu",IF(G19&lt;60,"Trung bình",IF(G19&lt;70,"TB khá",IF(G19&lt;80,"Khá",IF(G19&lt;90,"Tốt","Xuất sắc"))))))</f>
        <v>Tốt</v>
      </c>
      <c r="I19" s="47" t="s">
        <v>26</v>
      </c>
      <c r="J19" s="53" t="s">
        <v>93</v>
      </c>
    </row>
    <row r="20" spans="1:10" s="43" customFormat="1" ht="23.25" customHeight="1">
      <c r="A20" s="44">
        <v>11</v>
      </c>
      <c r="B20" s="45">
        <v>501150146</v>
      </c>
      <c r="C20" s="46" t="s">
        <v>36</v>
      </c>
      <c r="D20" s="45">
        <v>3.7</v>
      </c>
      <c r="E20" s="45" t="s">
        <v>95</v>
      </c>
      <c r="F20" s="47">
        <v>96</v>
      </c>
      <c r="G20" s="47">
        <v>88</v>
      </c>
      <c r="H20" s="48" t="str">
        <f>IF(G20&lt;30,"Kém",IF(G20&lt;50,"Yếu",IF(G20&lt;60,"Trung bình",IF(G20&lt;70,"TB khá",IF(G20&lt;80,"Khá",IF(G20&lt;90,"Tốt","Xuất sắc"))))))</f>
        <v>Tốt</v>
      </c>
      <c r="I20" s="47" t="s">
        <v>26</v>
      </c>
      <c r="J20" s="53"/>
    </row>
    <row r="21" spans="1:10" s="41" customFormat="1" ht="23.25" customHeight="1">
      <c r="A21" s="44">
        <v>12</v>
      </c>
      <c r="B21" s="45">
        <v>501150326</v>
      </c>
      <c r="C21" s="46" t="s">
        <v>80</v>
      </c>
      <c r="D21" s="45">
        <v>3.7</v>
      </c>
      <c r="E21" s="45" t="s">
        <v>95</v>
      </c>
      <c r="F21" s="47">
        <v>92</v>
      </c>
      <c r="G21" s="47">
        <v>88</v>
      </c>
      <c r="H21" s="48" t="str">
        <f>IF(G21&lt;30,"Kém",IF(G21&lt;50,"Yếu",IF(G21&lt;60,"Trung bình",IF(G21&lt;70,"TB khá",IF(G21&lt;80,"Khá",IF(G21&lt;90,"Tốt","Xuất sắc"))))))</f>
        <v>Tốt</v>
      </c>
      <c r="I21" s="47" t="s">
        <v>26</v>
      </c>
      <c r="J21" s="53"/>
    </row>
    <row r="22" spans="1:10" s="42" customFormat="1" ht="23.25" customHeight="1">
      <c r="A22" s="44">
        <v>13</v>
      </c>
      <c r="B22" s="45">
        <v>501150365</v>
      </c>
      <c r="C22" s="46" t="s">
        <v>32</v>
      </c>
      <c r="D22" s="45">
        <v>3.7</v>
      </c>
      <c r="E22" s="45" t="s">
        <v>95</v>
      </c>
      <c r="F22" s="47">
        <v>89</v>
      </c>
      <c r="G22" s="47">
        <v>83</v>
      </c>
      <c r="H22" s="48" t="str">
        <f>IF(G22&lt;30,"Kém",IF(G22&lt;50,"Yếu",IF(G22&lt;60,"Trung bình",IF(G22&lt;70,"TB khá",IF(G22&lt;80,"Khá",IF(G22&lt;90,"Tốt","Xuất sắc"))))))</f>
        <v>Tốt</v>
      </c>
      <c r="I22" s="47" t="s">
        <v>26</v>
      </c>
      <c r="J22" s="53"/>
    </row>
    <row r="23" spans="1:10" s="41" customFormat="1" ht="23.25" customHeight="1">
      <c r="A23" s="44">
        <v>14</v>
      </c>
      <c r="B23" s="45">
        <v>501150411</v>
      </c>
      <c r="C23" s="46" t="s">
        <v>34</v>
      </c>
      <c r="D23" s="45">
        <v>3.7</v>
      </c>
      <c r="E23" s="45" t="s">
        <v>95</v>
      </c>
      <c r="F23" s="47">
        <v>96</v>
      </c>
      <c r="G23" s="47">
        <v>88</v>
      </c>
      <c r="H23" s="48" t="str">
        <f>IF(G23&lt;30,"Kém",IF(G23&lt;50,"Yếu",IF(G23&lt;60,"Trung bình",IF(G23&lt;70,"TB khá",IF(G23&lt;80,"Khá",IF(G23&lt;90,"Tốt","Xuất sắc"))))))</f>
        <v>Tốt</v>
      </c>
      <c r="I23" s="48" t="s">
        <v>26</v>
      </c>
      <c r="J23" s="53"/>
    </row>
    <row r="24" spans="1:10" s="41" customFormat="1" ht="23.25" customHeight="1">
      <c r="A24" s="44">
        <v>15</v>
      </c>
      <c r="B24" s="45">
        <v>501150088</v>
      </c>
      <c r="C24" s="46" t="s">
        <v>41</v>
      </c>
      <c r="D24" s="45">
        <v>3.7</v>
      </c>
      <c r="E24" s="45" t="s">
        <v>95</v>
      </c>
      <c r="F24" s="47">
        <v>82</v>
      </c>
      <c r="G24" s="47">
        <v>78</v>
      </c>
      <c r="H24" s="48" t="str">
        <f>IF(G24&lt;30,"Kém",IF(G24&lt;50,"Yếu",IF(G24&lt;60,"Trung bình",IF(G24&lt;70,"TB khá",IF(G24&lt;80,"Khá",IF(G24&lt;90,"Tốt","Xuất sắc"))))))</f>
        <v>Khá</v>
      </c>
      <c r="I24" s="47" t="s">
        <v>14</v>
      </c>
      <c r="J24" s="53"/>
    </row>
    <row r="25" spans="1:10" s="41" customFormat="1" ht="23.25" customHeight="1">
      <c r="A25" s="44">
        <v>16</v>
      </c>
      <c r="B25" s="45">
        <v>501150162</v>
      </c>
      <c r="C25" s="46" t="s">
        <v>67</v>
      </c>
      <c r="D25" s="45">
        <v>3.7</v>
      </c>
      <c r="E25" s="45" t="s">
        <v>95</v>
      </c>
      <c r="F25" s="47">
        <v>79</v>
      </c>
      <c r="G25" s="47">
        <v>79</v>
      </c>
      <c r="H25" s="48" t="str">
        <f>IF(G25&lt;30,"Kém",IF(G25&lt;50,"Yếu",IF(G25&lt;60,"Trung bình",IF(G25&lt;70,"TB khá",IF(G25&lt;80,"Khá",IF(G25&lt;90,"Tốt","Xuất sắc"))))))</f>
        <v>Khá</v>
      </c>
      <c r="I25" s="48" t="s">
        <v>14</v>
      </c>
      <c r="J25" s="53"/>
    </row>
    <row r="26" spans="1:10" s="41" customFormat="1" ht="23.25" customHeight="1">
      <c r="A26" s="44">
        <v>17</v>
      </c>
      <c r="B26" s="45">
        <v>501150166</v>
      </c>
      <c r="C26" s="46" t="s">
        <v>60</v>
      </c>
      <c r="D26" s="45">
        <v>3.7</v>
      </c>
      <c r="E26" s="45" t="s">
        <v>95</v>
      </c>
      <c r="F26" s="47">
        <v>85</v>
      </c>
      <c r="G26" s="47">
        <v>79</v>
      </c>
      <c r="H26" s="48" t="str">
        <f>IF(G26&lt;30,"Kém",IF(G26&lt;50,"Yếu",IF(G26&lt;60,"Trung bình",IF(G26&lt;70,"TB khá",IF(G26&lt;80,"Khá",IF(G26&lt;90,"Tốt","Xuất sắc"))))))</f>
        <v>Khá</v>
      </c>
      <c r="I26" s="44" t="s">
        <v>14</v>
      </c>
      <c r="J26" s="53"/>
    </row>
    <row r="27" spans="1:10" s="41" customFormat="1" ht="23.25" customHeight="1">
      <c r="A27" s="44">
        <v>18</v>
      </c>
      <c r="B27" s="45">
        <v>501150345</v>
      </c>
      <c r="C27" s="46" t="s">
        <v>30</v>
      </c>
      <c r="D27" s="45">
        <v>3.7</v>
      </c>
      <c r="E27" s="45" t="s">
        <v>95</v>
      </c>
      <c r="F27" s="47">
        <v>82</v>
      </c>
      <c r="G27" s="47">
        <v>78</v>
      </c>
      <c r="H27" s="48" t="str">
        <f>IF(G27&lt;30,"Kém",IF(G27&lt;50,"Yếu",IF(G27&lt;60,"Trung bình",IF(G27&lt;70,"TB khá",IF(G27&lt;80,"Khá",IF(G27&lt;90,"Tốt","Xuất sắc"))))))</f>
        <v>Khá</v>
      </c>
      <c r="I27" s="48" t="s">
        <v>14</v>
      </c>
      <c r="J27" s="53"/>
    </row>
    <row r="28" spans="1:10" s="43" customFormat="1" ht="23.25" customHeight="1">
      <c r="A28" s="44">
        <v>19</v>
      </c>
      <c r="B28" s="45">
        <v>501150044</v>
      </c>
      <c r="C28" s="46" t="s">
        <v>73</v>
      </c>
      <c r="D28" s="45">
        <v>3.7</v>
      </c>
      <c r="E28" s="45" t="s">
        <v>95</v>
      </c>
      <c r="F28" s="47">
        <v>96</v>
      </c>
      <c r="G28" s="47">
        <v>92</v>
      </c>
      <c r="H28" s="48" t="str">
        <f>IF(G28&lt;30,"Kém",IF(G28&lt;50,"Yếu",IF(G28&lt;60,"Trung bình",IF(G28&lt;70,"TB khá",IF(G28&lt;80,"Khá",IF(G28&lt;90,"Tốt","Xuất sắc"))))))</f>
        <v>Xuất sắc</v>
      </c>
      <c r="I28" s="44" t="s">
        <v>95</v>
      </c>
      <c r="J28" s="53" t="s">
        <v>92</v>
      </c>
    </row>
    <row r="29" spans="1:10" s="41" customFormat="1" ht="23.25" customHeight="1">
      <c r="A29" s="44">
        <v>20</v>
      </c>
      <c r="B29" s="45">
        <v>501150119</v>
      </c>
      <c r="C29" s="46" t="s">
        <v>78</v>
      </c>
      <c r="D29" s="45">
        <v>3.67</v>
      </c>
      <c r="E29" s="45" t="s">
        <v>95</v>
      </c>
      <c r="F29" s="47">
        <v>91</v>
      </c>
      <c r="G29" s="47">
        <v>89</v>
      </c>
      <c r="H29" s="48" t="str">
        <f>IF(G29&lt;30,"Kém",IF(G29&lt;50,"Yếu",IF(G29&lt;60,"Trung bình",IF(G29&lt;70,"TB khá",IF(G29&lt;80,"Khá",IF(G29&lt;90,"Tốt","Xuất sắc"))))))</f>
        <v>Tốt</v>
      </c>
      <c r="I29" s="44" t="s">
        <v>26</v>
      </c>
      <c r="J29" s="53"/>
    </row>
    <row r="30" spans="1:10" s="41" customFormat="1" ht="23.25" customHeight="1">
      <c r="A30" s="44">
        <v>21</v>
      </c>
      <c r="B30" s="45">
        <v>501150137</v>
      </c>
      <c r="C30" s="46" t="s">
        <v>63</v>
      </c>
      <c r="D30" s="45">
        <v>3.67</v>
      </c>
      <c r="E30" s="45" t="s">
        <v>95</v>
      </c>
      <c r="F30" s="47">
        <v>82</v>
      </c>
      <c r="G30" s="47">
        <v>85</v>
      </c>
      <c r="H30" s="48" t="str">
        <f>IF(G30&lt;30,"Kém",IF(G30&lt;50,"Yếu",IF(G30&lt;60,"Trung bình",IF(G30&lt;70,"TB khá",IF(G30&lt;80,"Khá",IF(G30&lt;90,"Tốt","Xuất sắc"))))))</f>
        <v>Tốt</v>
      </c>
      <c r="I30" s="44" t="s">
        <v>26</v>
      </c>
      <c r="J30" s="53"/>
    </row>
    <row r="31" spans="1:10" s="41" customFormat="1" ht="23.25" customHeight="1">
      <c r="A31" s="44">
        <v>22</v>
      </c>
      <c r="B31" s="45">
        <v>501150349</v>
      </c>
      <c r="C31" s="46" t="s">
        <v>68</v>
      </c>
      <c r="D31" s="45">
        <v>3.67</v>
      </c>
      <c r="E31" s="45" t="s">
        <v>95</v>
      </c>
      <c r="F31" s="47">
        <v>85</v>
      </c>
      <c r="G31" s="47">
        <v>83</v>
      </c>
      <c r="H31" s="48" t="str">
        <f>IF(G31&lt;30,"Kém",IF(G31&lt;50,"Yếu",IF(G31&lt;60,"Trung bình",IF(G31&lt;70,"TB khá",IF(G31&lt;80,"Khá",IF(G31&lt;90,"Tốt","Xuất sắc"))))))</f>
        <v>Tốt</v>
      </c>
      <c r="I31" s="44" t="s">
        <v>26</v>
      </c>
      <c r="J31" s="53"/>
    </row>
    <row r="32" spans="1:10" s="41" customFormat="1" ht="23.25" customHeight="1">
      <c r="A32" s="44">
        <v>23</v>
      </c>
      <c r="B32" s="45">
        <v>501150122</v>
      </c>
      <c r="C32" s="46" t="s">
        <v>70</v>
      </c>
      <c r="D32" s="45">
        <v>3.63</v>
      </c>
      <c r="E32" s="45" t="s">
        <v>95</v>
      </c>
      <c r="F32" s="47">
        <v>92</v>
      </c>
      <c r="G32" s="47">
        <v>88</v>
      </c>
      <c r="H32" s="48" t="str">
        <f>IF(G32&lt;30,"Kém",IF(G32&lt;50,"Yếu",IF(G32&lt;60,"Trung bình",IF(G32&lt;70,"TB khá",IF(G32&lt;80,"Khá",IF(G32&lt;90,"Tốt","Xuất sắc"))))))</f>
        <v>Tốt</v>
      </c>
      <c r="I32" s="44" t="s">
        <v>26</v>
      </c>
      <c r="J32" s="53"/>
    </row>
    <row r="33" spans="1:10" s="41" customFormat="1" ht="23.25" customHeight="1">
      <c r="A33" s="44">
        <v>24</v>
      </c>
      <c r="B33" s="45">
        <v>501150198</v>
      </c>
      <c r="C33" s="46" t="s">
        <v>47</v>
      </c>
      <c r="D33" s="45">
        <v>3.63</v>
      </c>
      <c r="E33" s="45" t="s">
        <v>95</v>
      </c>
      <c r="F33" s="47">
        <v>92</v>
      </c>
      <c r="G33" s="47">
        <v>88</v>
      </c>
      <c r="H33" s="48" t="str">
        <f>IF(G33&lt;30,"Kém",IF(G33&lt;50,"Yếu",IF(G33&lt;60,"Trung bình",IF(G33&lt;70,"TB khá",IF(G33&lt;80,"Khá",IF(G33&lt;90,"Tốt","Xuất sắc"))))))</f>
        <v>Tốt</v>
      </c>
      <c r="I33" s="47" t="s">
        <v>26</v>
      </c>
      <c r="J33" s="53"/>
    </row>
    <row r="34" spans="1:10" s="41" customFormat="1" ht="23.25" customHeight="1">
      <c r="A34" s="44">
        <v>25</v>
      </c>
      <c r="B34" s="45">
        <v>501150332</v>
      </c>
      <c r="C34" s="46" t="s">
        <v>71</v>
      </c>
      <c r="D34" s="45">
        <v>3.63</v>
      </c>
      <c r="E34" s="45" t="s">
        <v>95</v>
      </c>
      <c r="F34" s="47">
        <v>92</v>
      </c>
      <c r="G34" s="47">
        <v>88</v>
      </c>
      <c r="H34" s="48" t="str">
        <f>IF(G34&lt;30,"Kém",IF(G34&lt;50,"Yếu",IF(G34&lt;60,"Trung bình",IF(G34&lt;70,"TB khá",IF(G34&lt;80,"Khá",IF(G34&lt;90,"Tốt","Xuất sắc"))))))</f>
        <v>Tốt</v>
      </c>
      <c r="I34" s="47" t="s">
        <v>26</v>
      </c>
      <c r="J34" s="53"/>
    </row>
    <row r="35" spans="1:10" s="41" customFormat="1" ht="23.25" customHeight="1">
      <c r="A35" s="44">
        <v>26</v>
      </c>
      <c r="B35" s="45">
        <v>501150160</v>
      </c>
      <c r="C35" s="46" t="s">
        <v>74</v>
      </c>
      <c r="D35" s="45">
        <v>3.63</v>
      </c>
      <c r="E35" s="45" t="s">
        <v>95</v>
      </c>
      <c r="F35" s="47">
        <v>100</v>
      </c>
      <c r="G35" s="47">
        <v>100</v>
      </c>
      <c r="H35" s="48" t="str">
        <f>IF(G35&lt;30,"Kém",IF(G35&lt;50,"Yếu",IF(G35&lt;60,"Trung bình",IF(G35&lt;70,"TB khá",IF(G35&lt;80,"Khá",IF(G35&lt;90,"Tốt","Xuất sắc"))))))</f>
        <v>Xuất sắc</v>
      </c>
      <c r="I35" s="44" t="s">
        <v>95</v>
      </c>
      <c r="J35" s="53"/>
    </row>
    <row r="36" spans="1:10" s="41" customFormat="1" ht="23.25" customHeight="1">
      <c r="A36" s="44">
        <v>27</v>
      </c>
      <c r="B36" s="45">
        <v>501150196</v>
      </c>
      <c r="C36" s="46" t="s">
        <v>46</v>
      </c>
      <c r="D36" s="45">
        <v>3.63</v>
      </c>
      <c r="E36" s="45" t="s">
        <v>95</v>
      </c>
      <c r="F36" s="47">
        <v>94</v>
      </c>
      <c r="G36" s="47">
        <v>90</v>
      </c>
      <c r="H36" s="48" t="str">
        <f>IF(G36&lt;30,"Kém",IF(G36&lt;50,"Yếu",IF(G36&lt;60,"Trung bình",IF(G36&lt;70,"TB khá",IF(G36&lt;80,"Khá",IF(G36&lt;90,"Tốt","Xuất sắc"))))))</f>
        <v>Xuất sắc</v>
      </c>
      <c r="I36" s="47" t="s">
        <v>95</v>
      </c>
      <c r="J36" s="53"/>
    </row>
    <row r="37" spans="1:10" s="43" customFormat="1" ht="23.25" customHeight="1">
      <c r="A37" s="44">
        <v>28</v>
      </c>
      <c r="B37" s="45">
        <v>501150141</v>
      </c>
      <c r="C37" s="46" t="s">
        <v>59</v>
      </c>
      <c r="D37" s="45">
        <v>3.6</v>
      </c>
      <c r="E37" s="45" t="s">
        <v>95</v>
      </c>
      <c r="F37" s="47">
        <v>92</v>
      </c>
      <c r="G37" s="47">
        <v>88</v>
      </c>
      <c r="H37" s="48" t="str">
        <f>IF(G37&lt;30,"Kém",IF(G37&lt;50,"Yếu",IF(G37&lt;60,"Trung bình",IF(G37&lt;70,"TB khá",IF(G37&lt;80,"Khá",IF(G37&lt;90,"Tốt","Xuất sắc"))))))</f>
        <v>Tốt</v>
      </c>
      <c r="I37" s="44" t="s">
        <v>26</v>
      </c>
      <c r="J37" s="53"/>
    </row>
    <row r="38" spans="1:10" s="41" customFormat="1" ht="23.25" customHeight="1">
      <c r="A38" s="44">
        <v>29</v>
      </c>
      <c r="B38" s="45">
        <v>501150202</v>
      </c>
      <c r="C38" s="46" t="s">
        <v>44</v>
      </c>
      <c r="D38" s="45">
        <v>3.6</v>
      </c>
      <c r="E38" s="45" t="s">
        <v>95</v>
      </c>
      <c r="F38" s="47">
        <v>100</v>
      </c>
      <c r="G38" s="47">
        <v>100</v>
      </c>
      <c r="H38" s="48" t="str">
        <f>IF(G38&lt;30,"Kém",IF(G38&lt;50,"Yếu",IF(G38&lt;60,"Trung bình",IF(G38&lt;70,"TB khá",IF(G38&lt;80,"Khá",IF(G38&lt;90,"Tốt","Xuất sắc"))))))</f>
        <v>Xuất sắc</v>
      </c>
      <c r="I38" s="44" t="s">
        <v>95</v>
      </c>
      <c r="J38" s="53"/>
    </row>
    <row r="39" spans="1:10" s="41" customFormat="1" ht="23.25" customHeight="1">
      <c r="A39" s="44">
        <v>30</v>
      </c>
      <c r="B39" s="45">
        <v>501150022</v>
      </c>
      <c r="C39" s="46" t="s">
        <v>50</v>
      </c>
      <c r="D39" s="45">
        <v>3.57</v>
      </c>
      <c r="E39" s="45" t="s">
        <v>26</v>
      </c>
      <c r="F39" s="47">
        <v>89</v>
      </c>
      <c r="G39" s="47">
        <v>85</v>
      </c>
      <c r="H39" s="48" t="str">
        <f>IF(G39&lt;30,"Kém",IF(G39&lt;50,"Yếu",IF(G39&lt;60,"Trung bình",IF(G39&lt;70,"TB khá",IF(G39&lt;80,"Khá",IF(G39&lt;90,"Tốt","Xuất sắc"))))))</f>
        <v>Tốt</v>
      </c>
      <c r="I39" s="44" t="s">
        <v>26</v>
      </c>
      <c r="J39" s="53"/>
    </row>
    <row r="40" spans="1:10" s="41" customFormat="1" ht="23.25" customHeight="1">
      <c r="A40" s="44">
        <v>31</v>
      </c>
      <c r="B40" s="45">
        <v>501150067</v>
      </c>
      <c r="C40" s="46" t="s">
        <v>81</v>
      </c>
      <c r="D40" s="45">
        <v>3.57</v>
      </c>
      <c r="E40" s="45" t="s">
        <v>26</v>
      </c>
      <c r="F40" s="47">
        <v>94</v>
      </c>
      <c r="G40" s="47">
        <v>88</v>
      </c>
      <c r="H40" s="48" t="str">
        <f>IF(G40&lt;30,"Kém",IF(G40&lt;50,"Yếu",IF(G40&lt;60,"Trung bình",IF(G40&lt;70,"TB khá",IF(G40&lt;80,"Khá",IF(G40&lt;90,"Tốt","Xuất sắc"))))))</f>
        <v>Tốt</v>
      </c>
      <c r="I40" s="47" t="s">
        <v>26</v>
      </c>
      <c r="J40" s="53"/>
    </row>
    <row r="41" spans="1:10" s="41" customFormat="1" ht="23.25" customHeight="1">
      <c r="A41" s="44">
        <v>32</v>
      </c>
      <c r="B41" s="45">
        <v>501150171</v>
      </c>
      <c r="C41" s="46" t="s">
        <v>76</v>
      </c>
      <c r="D41" s="45">
        <v>3.57</v>
      </c>
      <c r="E41" s="45" t="s">
        <v>26</v>
      </c>
      <c r="F41" s="47">
        <v>89</v>
      </c>
      <c r="G41" s="47">
        <v>78</v>
      </c>
      <c r="H41" s="48" t="str">
        <f>IF(G41&lt;30,"Kém",IF(G41&lt;50,"Yếu",IF(G41&lt;60,"Trung bình",IF(G41&lt;70,"TB khá",IF(G41&lt;80,"Khá",IF(G41&lt;90,"Tốt","Xuất sắc"))))))</f>
        <v>Khá</v>
      </c>
      <c r="I41" s="44" t="s">
        <v>14</v>
      </c>
      <c r="J41" s="53"/>
    </row>
    <row r="42" spans="1:10" s="43" customFormat="1" ht="23.25" customHeight="1">
      <c r="A42" s="44">
        <v>33</v>
      </c>
      <c r="B42" s="45">
        <v>501150148</v>
      </c>
      <c r="C42" s="46" t="s">
        <v>66</v>
      </c>
      <c r="D42" s="45">
        <v>3.53</v>
      </c>
      <c r="E42" s="45" t="s">
        <v>26</v>
      </c>
      <c r="F42" s="47">
        <v>96</v>
      </c>
      <c r="G42" s="47">
        <v>90</v>
      </c>
      <c r="H42" s="48" t="str">
        <f>IF(G42&lt;30,"Kém",IF(G42&lt;50,"Yếu",IF(G42&lt;60,"Trung bình",IF(G42&lt;70,"TB khá",IF(G42&lt;80,"Khá",IF(G42&lt;90,"Tốt","Xuất sắc"))))))</f>
        <v>Xuất sắc</v>
      </c>
      <c r="I42" s="44" t="s">
        <v>26</v>
      </c>
      <c r="J42" s="53"/>
    </row>
    <row r="43" spans="1:10" s="41" customFormat="1" ht="23.25" customHeight="1">
      <c r="A43" s="44">
        <v>34</v>
      </c>
      <c r="B43" s="45">
        <v>501150359</v>
      </c>
      <c r="C43" s="46" t="s">
        <v>57</v>
      </c>
      <c r="D43" s="45">
        <v>3.53</v>
      </c>
      <c r="E43" s="45" t="s">
        <v>26</v>
      </c>
      <c r="F43" s="47">
        <v>85</v>
      </c>
      <c r="G43" s="47">
        <v>81</v>
      </c>
      <c r="H43" s="48" t="str">
        <f>IF(G43&lt;30,"Kém",IF(G43&lt;50,"Yếu",IF(G43&lt;60,"Trung bình",IF(G43&lt;70,"TB khá",IF(G43&lt;80,"Khá",IF(G43&lt;90,"Tốt","Xuất sắc"))))))</f>
        <v>Tốt</v>
      </c>
      <c r="I43" s="47" t="s">
        <v>26</v>
      </c>
      <c r="J43" s="53"/>
    </row>
    <row r="44" spans="1:10" s="42" customFormat="1" ht="23.25" customHeight="1">
      <c r="A44" s="44">
        <v>35</v>
      </c>
      <c r="B44" s="45">
        <v>501150034</v>
      </c>
      <c r="C44" s="46" t="s">
        <v>54</v>
      </c>
      <c r="D44" s="45">
        <v>3.5</v>
      </c>
      <c r="E44" s="45" t="s">
        <v>26</v>
      </c>
      <c r="F44" s="47">
        <v>95</v>
      </c>
      <c r="G44" s="47">
        <v>92</v>
      </c>
      <c r="H44" s="48" t="str">
        <f>IF(G44&lt;30,"Kém",IF(G44&lt;50,"Yếu",IF(G44&lt;60,"Trung bình",IF(G44&lt;70,"TB khá",IF(G44&lt;80,"Khá",IF(G44&lt;90,"Tốt","Xuất sắc"))))))</f>
        <v>Xuất sắc</v>
      </c>
      <c r="I44" s="44" t="s">
        <v>26</v>
      </c>
      <c r="J44" s="53"/>
    </row>
    <row r="45" spans="1:10" s="41" customFormat="1" ht="23.25" customHeight="1">
      <c r="A45" s="44">
        <v>36</v>
      </c>
      <c r="B45" s="45">
        <v>501150161</v>
      </c>
      <c r="C45" s="46" t="s">
        <v>48</v>
      </c>
      <c r="D45" s="45">
        <v>3.5</v>
      </c>
      <c r="E45" s="45" t="s">
        <v>26</v>
      </c>
      <c r="F45" s="47">
        <v>92</v>
      </c>
      <c r="G45" s="47">
        <v>83</v>
      </c>
      <c r="H45" s="48" t="str">
        <f>IF(G45&lt;30,"Kém",IF(G45&lt;50,"Yếu",IF(G45&lt;60,"Trung bình",IF(G45&lt;70,"TB khá",IF(G45&lt;80,"Khá",IF(G45&lt;90,"Tốt","Xuất sắc"))))))</f>
        <v>Tốt</v>
      </c>
      <c r="I45" s="44" t="s">
        <v>26</v>
      </c>
      <c r="J45" s="53"/>
    </row>
    <row r="46" spans="1:10" s="41" customFormat="1" ht="23.25" customHeight="1">
      <c r="A46" s="44">
        <v>37</v>
      </c>
      <c r="B46" s="45">
        <v>501150002</v>
      </c>
      <c r="C46" s="46" t="s">
        <v>37</v>
      </c>
      <c r="D46" s="45">
        <v>3.47</v>
      </c>
      <c r="E46" s="45" t="s">
        <v>26</v>
      </c>
      <c r="F46" s="47">
        <v>86</v>
      </c>
      <c r="G46" s="47">
        <v>80</v>
      </c>
      <c r="H46" s="48" t="str">
        <f>IF(G46&lt;30,"Kém",IF(G46&lt;50,"Yếu",IF(G46&lt;60,"Trung bình",IF(G46&lt;70,"TB khá",IF(G46&lt;80,"Khá",IF(G46&lt;90,"Tốt","Xuất sắc"))))))</f>
        <v>Tốt</v>
      </c>
      <c r="I46" s="44" t="s">
        <v>26</v>
      </c>
      <c r="J46" s="53"/>
    </row>
    <row r="47" spans="1:10" s="41" customFormat="1" ht="23.25" customHeight="1">
      <c r="A47" s="44">
        <v>38</v>
      </c>
      <c r="B47" s="45">
        <v>501150057</v>
      </c>
      <c r="C47" s="46" t="s">
        <v>61</v>
      </c>
      <c r="D47" s="45">
        <v>3.47</v>
      </c>
      <c r="E47" s="45" t="s">
        <v>26</v>
      </c>
      <c r="F47" s="47">
        <v>87</v>
      </c>
      <c r="G47" s="47">
        <v>83</v>
      </c>
      <c r="H47" s="48" t="str">
        <f>IF(G47&lt;30,"Kém",IF(G47&lt;50,"Yếu",IF(G47&lt;60,"Trung bình",IF(G47&lt;70,"TB khá",IF(G47&lt;80,"Khá",IF(G47&lt;90,"Tốt","Xuất sắc"))))))</f>
        <v>Tốt</v>
      </c>
      <c r="I47" s="48" t="s">
        <v>26</v>
      </c>
      <c r="J47" s="53"/>
    </row>
    <row r="48" spans="1:10" s="41" customFormat="1" ht="23.25" customHeight="1">
      <c r="A48" s="44">
        <v>39</v>
      </c>
      <c r="B48" s="45">
        <v>501150145</v>
      </c>
      <c r="C48" s="46" t="s">
        <v>42</v>
      </c>
      <c r="D48" s="45">
        <v>3.47</v>
      </c>
      <c r="E48" s="45" t="s">
        <v>26</v>
      </c>
      <c r="F48" s="47">
        <v>88</v>
      </c>
      <c r="G48" s="47">
        <v>80</v>
      </c>
      <c r="H48" s="48" t="str">
        <f>IF(G48&lt;30,"Kém",IF(G48&lt;50,"Yếu",IF(G48&lt;60,"Trung bình",IF(G48&lt;70,"TB khá",IF(G48&lt;80,"Khá",IF(G48&lt;90,"Tốt","Xuất sắc"))))))</f>
        <v>Tốt</v>
      </c>
      <c r="I48" s="44" t="s">
        <v>26</v>
      </c>
      <c r="J48" s="53"/>
    </row>
    <row r="49" spans="1:10" s="41" customFormat="1" ht="23.25" customHeight="1">
      <c r="A49" s="44">
        <v>40</v>
      </c>
      <c r="B49" s="45">
        <v>501150285</v>
      </c>
      <c r="C49" s="46" t="s">
        <v>49</v>
      </c>
      <c r="D49" s="45">
        <v>3.43</v>
      </c>
      <c r="E49" s="45" t="s">
        <v>26</v>
      </c>
      <c r="F49" s="47">
        <v>97</v>
      </c>
      <c r="G49" s="47">
        <v>97</v>
      </c>
      <c r="H49" s="48" t="str">
        <f>IF(G49&lt;30,"Kém",IF(G49&lt;50,"Yếu",IF(G49&lt;60,"Trung bình",IF(G49&lt;70,"TB khá",IF(G49&lt;80,"Khá",IF(G49&lt;90,"Tốt","Xuất sắc"))))))</f>
        <v>Xuất sắc</v>
      </c>
      <c r="I49" s="44" t="s">
        <v>26</v>
      </c>
      <c r="J49" s="53"/>
    </row>
    <row r="50" spans="1:10" s="43" customFormat="1" ht="23.25" customHeight="1">
      <c r="A50" s="44">
        <v>41</v>
      </c>
      <c r="B50" s="45">
        <v>501150289</v>
      </c>
      <c r="C50" s="46" t="s">
        <v>65</v>
      </c>
      <c r="D50" s="45">
        <v>3.43</v>
      </c>
      <c r="E50" s="45" t="s">
        <v>26</v>
      </c>
      <c r="F50" s="47">
        <v>95</v>
      </c>
      <c r="G50" s="47">
        <v>95</v>
      </c>
      <c r="H50" s="48" t="str">
        <f>IF(G50&lt;30,"Kém",IF(G50&lt;50,"Yếu",IF(G50&lt;60,"Trung bình",IF(G50&lt;70,"TB khá",IF(G50&lt;80,"Khá",IF(G50&lt;90,"Tốt","Xuất sắc"))))))</f>
        <v>Xuất sắc</v>
      </c>
      <c r="I50" s="48" t="s">
        <v>26</v>
      </c>
      <c r="J50" s="53"/>
    </row>
    <row r="51" spans="1:10" s="43" customFormat="1" ht="23.25" customHeight="1">
      <c r="A51" s="44">
        <v>42</v>
      </c>
      <c r="B51" s="45">
        <v>501150041</v>
      </c>
      <c r="C51" s="46" t="s">
        <v>72</v>
      </c>
      <c r="D51" s="45">
        <v>3.43</v>
      </c>
      <c r="E51" s="45" t="s">
        <v>26</v>
      </c>
      <c r="F51" s="47">
        <v>80</v>
      </c>
      <c r="G51" s="47">
        <v>73</v>
      </c>
      <c r="H51" s="48" t="str">
        <f>IF(G51&lt;30,"Kém",IF(G51&lt;50,"Yếu",IF(G51&lt;60,"Trung bình",IF(G51&lt;70,"TB khá",IF(G51&lt;80,"Khá",IF(G51&lt;90,"Tốt","Xuất sắc"))))))</f>
        <v>Khá</v>
      </c>
      <c r="I51" s="48" t="s">
        <v>14</v>
      </c>
      <c r="J51" s="53"/>
    </row>
    <row r="52" spans="1:10" s="41" customFormat="1" ht="23.25" customHeight="1">
      <c r="A52" s="44">
        <v>43</v>
      </c>
      <c r="B52" s="45">
        <v>501150108</v>
      </c>
      <c r="C52" s="46" t="s">
        <v>82</v>
      </c>
      <c r="D52" s="45">
        <v>3.43</v>
      </c>
      <c r="E52" s="45" t="s">
        <v>26</v>
      </c>
      <c r="F52" s="47">
        <v>77</v>
      </c>
      <c r="G52" s="47">
        <v>73</v>
      </c>
      <c r="H52" s="48" t="str">
        <f>IF(G52&lt;30,"Kém",IF(G52&lt;50,"Yếu",IF(G52&lt;60,"Trung bình",IF(G52&lt;70,"TB khá",IF(G52&lt;80,"Khá",IF(G52&lt;90,"Tốt","Xuất sắc"))))))</f>
        <v>Khá</v>
      </c>
      <c r="I52" s="44" t="s">
        <v>97</v>
      </c>
      <c r="J52" s="53"/>
    </row>
    <row r="53" spans="1:10" s="41" customFormat="1" ht="23.25" customHeight="1">
      <c r="A53" s="44">
        <v>44</v>
      </c>
      <c r="B53" s="45">
        <v>501150253</v>
      </c>
      <c r="C53" s="46" t="s">
        <v>69</v>
      </c>
      <c r="D53" s="45">
        <v>3.4</v>
      </c>
      <c r="E53" s="45" t="s">
        <v>26</v>
      </c>
      <c r="F53" s="47">
        <v>90</v>
      </c>
      <c r="G53" s="47">
        <v>86</v>
      </c>
      <c r="H53" s="48" t="str">
        <f>IF(G53&lt;30,"Kém",IF(G53&lt;50,"Yếu",IF(G53&lt;60,"Trung bình",IF(G53&lt;70,"TB khá",IF(G53&lt;80,"Khá",IF(G53&lt;90,"Tốt","Xuất sắc"))))))</f>
        <v>Tốt</v>
      </c>
      <c r="I53" s="47" t="s">
        <v>26</v>
      </c>
      <c r="J53" s="53"/>
    </row>
    <row r="54" spans="1:10" s="41" customFormat="1" ht="23.25" customHeight="1">
      <c r="A54" s="44">
        <v>45</v>
      </c>
      <c r="B54" s="45">
        <v>501150140</v>
      </c>
      <c r="C54" s="46" t="s">
        <v>45</v>
      </c>
      <c r="D54" s="45">
        <v>3.37</v>
      </c>
      <c r="E54" s="45" t="s">
        <v>26</v>
      </c>
      <c r="F54" s="47">
        <v>88</v>
      </c>
      <c r="G54" s="47">
        <v>80</v>
      </c>
      <c r="H54" s="48" t="str">
        <f>IF(G54&lt;30,"Kém",IF(G54&lt;50,"Yếu",IF(G54&lt;60,"Trung bình",IF(G54&lt;70,"TB khá",IF(G54&lt;80,"Khá",IF(G54&lt;90,"Tốt","Xuất sắc"))))))</f>
        <v>Tốt</v>
      </c>
      <c r="I54" s="44" t="s">
        <v>26</v>
      </c>
      <c r="J54" s="53"/>
    </row>
    <row r="55" spans="1:10" s="41" customFormat="1" ht="23.25" customHeight="1">
      <c r="A55" s="44">
        <v>46</v>
      </c>
      <c r="B55" s="45">
        <v>501150109</v>
      </c>
      <c r="C55" s="46" t="s">
        <v>52</v>
      </c>
      <c r="D55" s="45">
        <v>3.35</v>
      </c>
      <c r="E55" s="45" t="s">
        <v>26</v>
      </c>
      <c r="F55" s="47">
        <v>92</v>
      </c>
      <c r="G55" s="47">
        <v>88</v>
      </c>
      <c r="H55" s="48" t="str">
        <f>IF(G55&lt;30,"Kém",IF(G55&lt;50,"Yếu",IF(G55&lt;60,"Trung bình",IF(G55&lt;70,"TB khá",IF(G55&lt;80,"Khá",IF(G55&lt;90,"Tốt","Xuất sắc"))))))</f>
        <v>Tốt</v>
      </c>
      <c r="I55" s="47" t="s">
        <v>26</v>
      </c>
      <c r="J55" s="53"/>
    </row>
    <row r="56" spans="1:10" s="40" customFormat="1" ht="23.25" customHeight="1">
      <c r="A56" s="44">
        <v>47</v>
      </c>
      <c r="B56" s="45">
        <v>501150186</v>
      </c>
      <c r="C56" s="46" t="s">
        <v>35</v>
      </c>
      <c r="D56" s="45">
        <v>3.33</v>
      </c>
      <c r="E56" s="45" t="s">
        <v>26</v>
      </c>
      <c r="F56" s="47">
        <v>94</v>
      </c>
      <c r="G56" s="47">
        <v>80</v>
      </c>
      <c r="H56" s="48" t="str">
        <f>IF(G56&lt;30,"Kém",IF(G56&lt;50,"Yếu",IF(G56&lt;60,"Trung bình",IF(G56&lt;70,"TB khá",IF(G56&lt;80,"Khá",IF(G56&lt;90,"Tốt","Xuất sắc"))))))</f>
        <v>Tốt</v>
      </c>
      <c r="I56" s="47" t="s">
        <v>26</v>
      </c>
      <c r="J56" s="53"/>
    </row>
    <row r="57" spans="1:10" s="40" customFormat="1" ht="23.25" customHeight="1">
      <c r="A57" s="44">
        <v>48</v>
      </c>
      <c r="B57" s="45">
        <v>501150261</v>
      </c>
      <c r="C57" s="46" t="s">
        <v>86</v>
      </c>
      <c r="D57" s="45">
        <v>3.33</v>
      </c>
      <c r="E57" s="45" t="s">
        <v>26</v>
      </c>
      <c r="F57" s="47">
        <v>82</v>
      </c>
      <c r="G57" s="47">
        <v>78</v>
      </c>
      <c r="H57" s="48" t="str">
        <f>IF(G57&lt;30,"Kém",IF(G57&lt;50,"Yếu",IF(G57&lt;60,"Trung bình",IF(G57&lt;70,"TB khá",IF(G57&lt;80,"Khá",IF(G57&lt;90,"Tốt","Xuất sắc"))))))</f>
        <v>Khá</v>
      </c>
      <c r="I57" s="47" t="s">
        <v>14</v>
      </c>
      <c r="J57" s="53"/>
    </row>
    <row r="58" spans="1:10" s="40" customFormat="1" ht="23.25" customHeight="1">
      <c r="A58" s="44">
        <v>49</v>
      </c>
      <c r="B58" s="45">
        <v>501150024</v>
      </c>
      <c r="C58" s="46" t="s">
        <v>53</v>
      </c>
      <c r="D58" s="45">
        <v>3.3</v>
      </c>
      <c r="E58" s="45" t="s">
        <v>26</v>
      </c>
      <c r="F58" s="47">
        <v>88</v>
      </c>
      <c r="G58" s="47">
        <v>86</v>
      </c>
      <c r="H58" s="48" t="str">
        <f>IF(G58&lt;30,"Kém",IF(G58&lt;50,"Yếu",IF(G58&lt;60,"Trung bình",IF(G58&lt;70,"TB khá",IF(G58&lt;80,"Khá",IF(G58&lt;90,"Tốt","Xuất sắc"))))))</f>
        <v>Tốt</v>
      </c>
      <c r="I58" s="47" t="s">
        <v>26</v>
      </c>
      <c r="J58" s="53"/>
    </row>
    <row r="59" spans="1:10" s="40" customFormat="1" ht="23.25" customHeight="1">
      <c r="A59" s="44">
        <v>50</v>
      </c>
      <c r="B59" s="45">
        <v>501150243</v>
      </c>
      <c r="C59" s="46" t="s">
        <v>64</v>
      </c>
      <c r="D59" s="45">
        <v>3.3</v>
      </c>
      <c r="E59" s="45" t="s">
        <v>26</v>
      </c>
      <c r="F59" s="47">
        <v>95</v>
      </c>
      <c r="G59" s="47">
        <v>95</v>
      </c>
      <c r="H59" s="48" t="str">
        <f>IF(G59&lt;30,"Kém",IF(G59&lt;50,"Yếu",IF(G59&lt;60,"Trung bình",IF(G59&lt;70,"TB khá",IF(G59&lt;80,"Khá",IF(G59&lt;90,"Tốt","Xuất sắc"))))))</f>
        <v>Xuất sắc</v>
      </c>
      <c r="I59" s="47" t="s">
        <v>26</v>
      </c>
      <c r="J59" s="53"/>
    </row>
    <row r="60" spans="1:10" s="40" customFormat="1" ht="23.25" customHeight="1">
      <c r="A60" s="44">
        <v>51</v>
      </c>
      <c r="B60" s="45">
        <v>501150150</v>
      </c>
      <c r="C60" s="46" t="s">
        <v>38</v>
      </c>
      <c r="D60" s="45">
        <v>3.2</v>
      </c>
      <c r="E60" s="45" t="s">
        <v>26</v>
      </c>
      <c r="F60" s="47">
        <v>96</v>
      </c>
      <c r="G60" s="47">
        <v>93</v>
      </c>
      <c r="H60" s="48" t="str">
        <f>IF(G60&lt;30,"Kém",IF(G60&lt;50,"Yếu",IF(G60&lt;60,"Trung bình",IF(G60&lt;70,"TB khá",IF(G60&lt;80,"Khá",IF(G60&lt;90,"Tốt","Xuất sắc"))))))</f>
        <v>Xuất sắc</v>
      </c>
      <c r="I60" s="47" t="s">
        <v>26</v>
      </c>
      <c r="J60" s="53"/>
    </row>
    <row r="61" spans="1:10" s="40" customFormat="1" ht="23.25" customHeight="1">
      <c r="A61" s="44">
        <v>52</v>
      </c>
      <c r="B61" s="45">
        <v>501150215</v>
      </c>
      <c r="C61" s="46" t="s">
        <v>84</v>
      </c>
      <c r="D61" s="45">
        <v>3.2</v>
      </c>
      <c r="E61" s="45" t="s">
        <v>26</v>
      </c>
      <c r="F61" s="47">
        <v>86</v>
      </c>
      <c r="G61" s="47">
        <v>82</v>
      </c>
      <c r="H61" s="48" t="str">
        <f>IF(G61&lt;30,"Kém",IF(G61&lt;50,"Yếu",IF(G61&lt;60,"Trung bình",IF(G61&lt;70,"TB khá",IF(G61&lt;80,"Khá",IF(G61&lt;90,"Tốt","Xuất sắc"))))))</f>
        <v>Tốt</v>
      </c>
      <c r="I61" s="47" t="s">
        <v>26</v>
      </c>
      <c r="J61" s="53"/>
    </row>
    <row r="62" spans="1:10" s="40" customFormat="1" ht="23.25" customHeight="1">
      <c r="A62" s="44">
        <v>53</v>
      </c>
      <c r="B62" s="45">
        <v>501150244</v>
      </c>
      <c r="C62" s="46" t="s">
        <v>79</v>
      </c>
      <c r="D62" s="45">
        <v>3.2</v>
      </c>
      <c r="E62" s="45" t="s">
        <v>26</v>
      </c>
      <c r="F62" s="47">
        <v>92</v>
      </c>
      <c r="G62" s="47">
        <v>88</v>
      </c>
      <c r="H62" s="48" t="str">
        <f>IF(G62&lt;30,"Kém",IF(G62&lt;50,"Yếu",IF(G62&lt;60,"Trung bình",IF(G62&lt;70,"TB khá",IF(G62&lt;80,"Khá",IF(G62&lt;90,"Tốt","Xuất sắc"))))))</f>
        <v>Tốt</v>
      </c>
      <c r="I62" s="47" t="s">
        <v>26</v>
      </c>
      <c r="J62" s="53"/>
    </row>
    <row r="63" spans="1:10" s="40" customFormat="1" ht="23.25" customHeight="1">
      <c r="A63" s="44">
        <v>54</v>
      </c>
      <c r="B63" s="45">
        <v>501150201</v>
      </c>
      <c r="C63" s="46" t="s">
        <v>43</v>
      </c>
      <c r="D63" s="45">
        <v>3.17</v>
      </c>
      <c r="E63" s="45" t="s">
        <v>14</v>
      </c>
      <c r="F63" s="47">
        <v>82</v>
      </c>
      <c r="G63" s="47">
        <v>78</v>
      </c>
      <c r="H63" s="48" t="str">
        <f>IF(G63&lt;30,"Kém",IF(G63&lt;50,"Yếu",IF(G63&lt;60,"Trung bình",IF(G63&lt;70,"TB khá",IF(G63&lt;80,"Khá",IF(G63&lt;90,"Tốt","Xuất sắc"))))))</f>
        <v>Khá</v>
      </c>
      <c r="I63" s="44" t="s">
        <v>14</v>
      </c>
      <c r="J63" s="53"/>
    </row>
    <row r="64" spans="1:10" s="40" customFormat="1" ht="23.25" customHeight="1">
      <c r="A64" s="44">
        <v>55</v>
      </c>
      <c r="B64" s="45">
        <v>501150042</v>
      </c>
      <c r="C64" s="46" t="s">
        <v>55</v>
      </c>
      <c r="D64" s="45">
        <v>3.03</v>
      </c>
      <c r="E64" s="45" t="s">
        <v>14</v>
      </c>
      <c r="F64" s="47">
        <v>88</v>
      </c>
      <c r="G64" s="47">
        <v>84</v>
      </c>
      <c r="H64" s="48" t="str">
        <f>IF(G64&lt;30,"Kém",IF(G64&lt;50,"Yếu",IF(G64&lt;60,"Trung bình",IF(G64&lt;70,"TB khá",IF(G64&lt;80,"Khá",IF(G64&lt;90,"Tốt","Xuất sắc"))))))</f>
        <v>Tốt</v>
      </c>
      <c r="I64" s="44" t="s">
        <v>14</v>
      </c>
      <c r="J64" s="53"/>
    </row>
    <row r="65" spans="1:10" s="40" customFormat="1" ht="23.25" customHeight="1">
      <c r="A65" s="44">
        <v>56</v>
      </c>
      <c r="B65" s="45">
        <v>501150307</v>
      </c>
      <c r="C65" s="46" t="s">
        <v>85</v>
      </c>
      <c r="D65" s="45">
        <v>3</v>
      </c>
      <c r="E65" s="45" t="s">
        <v>14</v>
      </c>
      <c r="F65" s="48">
        <v>98</v>
      </c>
      <c r="G65" s="48">
        <v>95</v>
      </c>
      <c r="H65" s="48" t="str">
        <f>IF(G65&lt;30,"Kém",IF(G65&lt;50,"Yếu",IF(G65&lt;60,"Trung bình",IF(G65&lt;70,"TB khá",IF(G65&lt;80,"Khá",IF(G65&lt;90,"Tốt","Xuất sắc"))))))</f>
        <v>Xuất sắc</v>
      </c>
      <c r="I65" s="44" t="s">
        <v>14</v>
      </c>
      <c r="J65" s="54"/>
    </row>
    <row r="66" spans="1:10" s="40" customFormat="1" ht="23.25" customHeight="1">
      <c r="A66" s="44">
        <v>57</v>
      </c>
      <c r="B66" s="45">
        <v>501150388</v>
      </c>
      <c r="C66" s="46" t="s">
        <v>75</v>
      </c>
      <c r="D66" s="45">
        <v>3</v>
      </c>
      <c r="E66" s="45" t="s">
        <v>14</v>
      </c>
      <c r="F66" s="48">
        <v>85</v>
      </c>
      <c r="G66" s="48">
        <v>79</v>
      </c>
      <c r="H66" s="48" t="str">
        <f>IF(G66&lt;30,"Kém",IF(G66&lt;50,"Yếu",IF(G66&lt;60,"Trung bình",IF(G66&lt;70,"TB khá",IF(G66&lt;80,"Khá",IF(G66&lt;90,"Tốt","Xuất sắc"))))))</f>
        <v>Khá</v>
      </c>
      <c r="I66" s="44" t="s">
        <v>14</v>
      </c>
      <c r="J66" s="54"/>
    </row>
    <row r="67" spans="1:10" s="40" customFormat="1" ht="23.25" customHeight="1">
      <c r="A67" s="44">
        <v>58</v>
      </c>
      <c r="B67" s="45">
        <v>501150175</v>
      </c>
      <c r="C67" s="46" t="s">
        <v>83</v>
      </c>
      <c r="D67" s="45">
        <v>2.8</v>
      </c>
      <c r="E67" s="45" t="s">
        <v>14</v>
      </c>
      <c r="F67" s="48">
        <v>88</v>
      </c>
      <c r="G67" s="48">
        <v>85</v>
      </c>
      <c r="H67" s="48" t="str">
        <f>IF(G67&lt;30,"Kém",IF(G67&lt;50,"Yếu",IF(G67&lt;60,"Trung bình",IF(G67&lt;70,"TB khá",IF(G67&lt;80,"Khá",IF(G67&lt;90,"Tốt","Xuất sắc"))))))</f>
        <v>Tốt</v>
      </c>
      <c r="I67" s="44" t="s">
        <v>14</v>
      </c>
      <c r="J67" s="54"/>
    </row>
    <row r="68" spans="1:10" s="40" customFormat="1" ht="23.25" customHeight="1" thickBot="1">
      <c r="A68" s="44">
        <v>59</v>
      </c>
      <c r="B68" s="49">
        <v>501140223</v>
      </c>
      <c r="C68" s="50" t="s">
        <v>87</v>
      </c>
      <c r="D68" s="49">
        <v>1.73</v>
      </c>
      <c r="E68" s="49" t="s">
        <v>96</v>
      </c>
      <c r="F68" s="48">
        <v>67</v>
      </c>
      <c r="G68" s="48">
        <v>63</v>
      </c>
      <c r="H68" s="48" t="str">
        <f>IF(G68&lt;30,"Kém",IF(G68&lt;50,"Yếu",IF(G68&lt;60,"Trung bình",IF(G68&lt;70,"TB khá",IF(G68&lt;80,"Khá",IF(G68&lt;90,"Tốt","Xuất sắc"))))))</f>
        <v>TB khá</v>
      </c>
      <c r="I68" s="48" t="s">
        <v>96</v>
      </c>
      <c r="J68" s="54"/>
    </row>
    <row r="69" spans="1:10" ht="19.5" customHeight="1">
      <c r="A69" s="12"/>
      <c r="B69" s="12"/>
      <c r="C69" s="13"/>
      <c r="D69" s="14"/>
      <c r="E69" s="64" t="s">
        <v>98</v>
      </c>
      <c r="F69" s="64"/>
      <c r="G69" s="64"/>
      <c r="H69" s="64"/>
      <c r="I69" s="64"/>
      <c r="J69" s="64"/>
    </row>
    <row r="70" spans="1:10" ht="16.5">
      <c r="A70" s="15"/>
      <c r="B70" s="65" t="s">
        <v>16</v>
      </c>
      <c r="C70" s="65"/>
      <c r="D70" s="65"/>
      <c r="E70" s="14"/>
      <c r="F70" s="65" t="s">
        <v>15</v>
      </c>
      <c r="G70" s="65"/>
      <c r="H70" s="65"/>
      <c r="I70" s="65"/>
      <c r="J70" s="55"/>
    </row>
    <row r="71" spans="1:8" ht="16.5">
      <c r="A71" s="16"/>
      <c r="B71" s="65"/>
      <c r="C71" s="65"/>
      <c r="F71"/>
      <c r="G71"/>
      <c r="H71"/>
    </row>
    <row r="72" spans="1:8" ht="16.5">
      <c r="A72" s="16"/>
      <c r="B72" s="16"/>
      <c r="C72" s="18"/>
      <c r="F72"/>
      <c r="G72"/>
      <c r="H72"/>
    </row>
    <row r="73" spans="1:3" ht="16.5">
      <c r="A73" s="16"/>
      <c r="B73" s="16"/>
      <c r="C73" s="18"/>
    </row>
    <row r="74" spans="6:9" ht="15.75">
      <c r="F74" s="61" t="s">
        <v>28</v>
      </c>
      <c r="G74" s="61"/>
      <c r="H74" s="61"/>
      <c r="I74" s="61"/>
    </row>
    <row r="76" spans="1:10" ht="16.5">
      <c r="A76" s="16"/>
      <c r="B76" s="16"/>
      <c r="C76" s="16"/>
      <c r="D76" s="21"/>
      <c r="E76" s="21"/>
      <c r="F76" s="21"/>
      <c r="G76" s="21"/>
      <c r="H76" s="22"/>
      <c r="I76" s="22"/>
      <c r="J76" s="57"/>
    </row>
    <row r="77" spans="1:10" ht="15.75">
      <c r="A77" s="23"/>
      <c r="B77" s="24"/>
      <c r="C77" s="11" t="s">
        <v>17</v>
      </c>
      <c r="D77" s="37" t="s">
        <v>18</v>
      </c>
      <c r="E77" s="37" t="s">
        <v>19</v>
      </c>
      <c r="F77" s="37" t="s">
        <v>20</v>
      </c>
      <c r="G77" s="39"/>
      <c r="H77" s="37" t="s">
        <v>21</v>
      </c>
      <c r="I77" s="37" t="s">
        <v>22</v>
      </c>
      <c r="J77" s="58" t="s">
        <v>23</v>
      </c>
    </row>
    <row r="78" spans="1:11" ht="15.75">
      <c r="A78" s="23"/>
      <c r="B78" s="26" t="s">
        <v>7</v>
      </c>
      <c r="C78" s="27">
        <f>COUNTIF($E$10:$E$68,"Xuất sắc")</f>
        <v>29</v>
      </c>
      <c r="D78" s="27">
        <f>COUNTIF($E$10:$E$68,"Giỏi")</f>
        <v>24</v>
      </c>
      <c r="E78" s="27">
        <f>COUNTIF($E$10:$E$68,"Khá")</f>
        <v>5</v>
      </c>
      <c r="F78" s="27">
        <f>COUNTIF($E$10:$E$68,"TB khá")</f>
        <v>0</v>
      </c>
      <c r="G78" s="27"/>
      <c r="H78" s="27">
        <f>COUNTIF($E$10:$E$68,"Trung Bình")</f>
        <v>0</v>
      </c>
      <c r="I78" s="27">
        <f>COUNTIF($E$10:$E$68,"Yếu")</f>
        <v>1</v>
      </c>
      <c r="J78" s="59">
        <f>COUNTIF($E$10:$E$68,"Kém")</f>
        <v>0</v>
      </c>
      <c r="K78">
        <f>SUM(C78:J78)</f>
        <v>59</v>
      </c>
    </row>
    <row r="79" spans="1:11" ht="15.75">
      <c r="A79" s="23"/>
      <c r="B79" s="26"/>
      <c r="C79" s="27"/>
      <c r="D79" s="28"/>
      <c r="E79" s="27"/>
      <c r="F79" s="28"/>
      <c r="G79" s="28"/>
      <c r="H79" s="28"/>
      <c r="I79" s="27"/>
      <c r="J79" s="59"/>
      <c r="K79">
        <f>SUM(C79:J79)</f>
        <v>0</v>
      </c>
    </row>
    <row r="80" spans="2:11" ht="15.75">
      <c r="B80" s="26"/>
      <c r="C80" s="11" t="s">
        <v>17</v>
      </c>
      <c r="D80" s="25" t="s">
        <v>24</v>
      </c>
      <c r="E80" s="25" t="s">
        <v>19</v>
      </c>
      <c r="F80" s="25" t="s">
        <v>20</v>
      </c>
      <c r="G80" s="39" t="s">
        <v>20</v>
      </c>
      <c r="H80" s="25" t="s">
        <v>21</v>
      </c>
      <c r="I80" s="25" t="s">
        <v>22</v>
      </c>
      <c r="J80" s="58" t="s">
        <v>23</v>
      </c>
      <c r="K80">
        <f>SUM(C80:J80)</f>
        <v>0</v>
      </c>
    </row>
    <row r="81" spans="2:11" ht="15.75">
      <c r="B81" s="26" t="s">
        <v>8</v>
      </c>
      <c r="C81" s="27">
        <f>COUNTIF($H$10:$H$68,"Xuất sắc")</f>
        <v>14</v>
      </c>
      <c r="D81" s="27">
        <f>COUNTIF($H$10:$H$68,"Tốt")</f>
        <v>34</v>
      </c>
      <c r="E81" s="27">
        <f>COUNTIF($H$10:$H$68,"Khá")</f>
        <v>10</v>
      </c>
      <c r="F81" s="27">
        <f>COUNTIF($H$10:$H$70,"TB khá")</f>
        <v>1</v>
      </c>
      <c r="G81" s="27">
        <f>COUNTIF($H$10:$H$68,"TB Khá")</f>
        <v>1</v>
      </c>
      <c r="H81" s="27">
        <f>COUNTIF($H$10:$H$68,"Trung Bình")</f>
        <v>0</v>
      </c>
      <c r="I81" s="27">
        <f>COUNTIF($H$10:$H$70,"Yếu")</f>
        <v>0</v>
      </c>
      <c r="J81" s="59">
        <f>COUNTIF($H$10:$H$68,"Kém")</f>
        <v>0</v>
      </c>
      <c r="K81">
        <f>(C81+D81+E81+G81+H81+I81)</f>
        <v>59</v>
      </c>
    </row>
    <row r="82" spans="2:11" ht="15.75">
      <c r="B82" s="26"/>
      <c r="C82" s="27"/>
      <c r="D82" s="28"/>
      <c r="E82" s="27"/>
      <c r="F82" s="28"/>
      <c r="G82" s="28"/>
      <c r="H82" s="28"/>
      <c r="I82" s="27"/>
      <c r="J82" s="59"/>
      <c r="K82">
        <f>SUM(C82:J82)</f>
        <v>0</v>
      </c>
    </row>
    <row r="83" spans="2:11" ht="15.75">
      <c r="B83" s="26"/>
      <c r="C83" s="11" t="s">
        <v>17</v>
      </c>
      <c r="D83" s="38" t="s">
        <v>26</v>
      </c>
      <c r="E83" s="25" t="s">
        <v>19</v>
      </c>
      <c r="F83" s="25" t="s">
        <v>20</v>
      </c>
      <c r="G83" s="39" t="s">
        <v>20</v>
      </c>
      <c r="H83" s="25" t="s">
        <v>21</v>
      </c>
      <c r="I83" s="25" t="s">
        <v>22</v>
      </c>
      <c r="J83" s="58" t="s">
        <v>23</v>
      </c>
      <c r="K83">
        <f>SUM(C83:J83)</f>
        <v>0</v>
      </c>
    </row>
    <row r="84" spans="2:11" ht="15.75">
      <c r="B84" s="29" t="s">
        <v>25</v>
      </c>
      <c r="C84" s="27">
        <f>COUNTIF($I$10:$I$68,"Xuất sắc")</f>
        <v>7</v>
      </c>
      <c r="D84" s="27">
        <f>COUNTIF($I$10:$I$68,"Giỏi")</f>
        <v>38</v>
      </c>
      <c r="E84" s="27">
        <f>COUNTIF($I$10:$I$68,"Khá")</f>
        <v>13</v>
      </c>
      <c r="F84" s="27">
        <f>COUNTIF($I$10:$I$68,"TB khá")</f>
        <v>0</v>
      </c>
      <c r="G84" s="27">
        <f>COUNTIF($I$10:$I$68,"TB Khá")</f>
        <v>0</v>
      </c>
      <c r="H84" s="27">
        <f>COUNTIF($I$10:$I$68,"Trung Bình")</f>
        <v>0</v>
      </c>
      <c r="I84" s="27">
        <f>COUNTIF($I$10:$I$68,"Yếu")</f>
        <v>1</v>
      </c>
      <c r="J84" s="59">
        <f>COUNTIF($I$10:$I$68,"Kém")</f>
        <v>0</v>
      </c>
      <c r="K84">
        <f>(C84+D84+E84+G84+H84+I84)</f>
        <v>59</v>
      </c>
    </row>
    <row r="85" spans="1:225" ht="15">
      <c r="A85" s="30"/>
      <c r="B85" s="30"/>
      <c r="C85" s="30"/>
      <c r="D85" s="31"/>
      <c r="E85" s="31"/>
      <c r="F85" s="30"/>
      <c r="G85" s="30"/>
      <c r="H85" s="30"/>
      <c r="I85" s="32"/>
      <c r="J85" s="6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</row>
    <row r="86" spans="1:198" ht="15.75">
      <c r="A86" s="30"/>
      <c r="B86" s="30"/>
      <c r="C86" s="33"/>
      <c r="D86" s="31"/>
      <c r="E86" s="31"/>
      <c r="F86" s="34"/>
      <c r="G86" s="34"/>
      <c r="H86" s="35"/>
      <c r="I86" s="31"/>
      <c r="J86" s="6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</row>
  </sheetData>
  <sheetProtection/>
  <autoFilter ref="A9:HQ70"/>
  <mergeCells count="14">
    <mergeCell ref="C5:H5"/>
    <mergeCell ref="C6:H6"/>
    <mergeCell ref="C7:H7"/>
    <mergeCell ref="A8:A9"/>
    <mergeCell ref="B8:B9"/>
    <mergeCell ref="C8:C9"/>
    <mergeCell ref="D8:E8"/>
    <mergeCell ref="F8:H8"/>
    <mergeCell ref="F74:I74"/>
    <mergeCell ref="J8:J9"/>
    <mergeCell ref="E69:J69"/>
    <mergeCell ref="B70:D70"/>
    <mergeCell ref="F70:I70"/>
    <mergeCell ref="B71:C71"/>
  </mergeCells>
  <printOptions/>
  <pageMargins left="0.5" right="0" top="0.38" bottom="0.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CDSPTW-TPHCM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Bong</dc:creator>
  <cp:keywords/>
  <dc:description/>
  <cp:lastModifiedBy>PCTSV5</cp:lastModifiedBy>
  <cp:lastPrinted>2018-06-27T06:51:39Z</cp:lastPrinted>
  <dcterms:created xsi:type="dcterms:W3CDTF">2016-05-10T04:01:15Z</dcterms:created>
  <dcterms:modified xsi:type="dcterms:W3CDTF">2018-07-06T02:48:19Z</dcterms:modified>
  <cp:category/>
  <cp:version/>
  <cp:contentType/>
  <cp:contentStatus/>
</cp:coreProperties>
</file>