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2120" windowHeight="9120" activeTab="1"/>
  </bookViews>
  <sheets>
    <sheet name="KTGD6" sheetId="6" r:id="rId1"/>
    <sheet name="KTGD8" sheetId="11" r:id="rId2"/>
    <sheet name="KTGD7" sheetId="7" r:id="rId3"/>
    <sheet name="TONG HOP" sheetId="10" r:id="rId4"/>
    <sheet name="KHEN THUONG" sheetId="9" r:id="rId5"/>
  </sheets>
  <definedNames>
    <definedName name="_xlnm._FilterDatabase" localSheetId="0" hidden="1">KTGD6!$A$9:$U$29</definedName>
    <definedName name="_xlnm.Print_Titles" localSheetId="2">KTGD7!$8:$9</definedName>
  </definedNames>
  <calcPr calcId="144525"/>
</workbook>
</file>

<file path=xl/calcChain.xml><?xml version="1.0" encoding="utf-8"?>
<calcChain xmlns="http://schemas.openxmlformats.org/spreadsheetml/2006/main">
  <c r="AG15" i="10" l="1"/>
  <c r="AH15" i="10"/>
  <c r="D14" i="10"/>
  <c r="E14" i="10"/>
  <c r="F14" i="10"/>
  <c r="G14" i="10"/>
  <c r="G15" i="10" s="1"/>
  <c r="H14" i="10"/>
  <c r="I14" i="10"/>
  <c r="J14" i="10"/>
  <c r="J15" i="10" s="1"/>
  <c r="K14" i="10"/>
  <c r="L14" i="10"/>
  <c r="M14" i="10"/>
  <c r="N14" i="10"/>
  <c r="O14" i="10"/>
  <c r="P14" i="10"/>
  <c r="Q14" i="10"/>
  <c r="Q15" i="10" s="1"/>
  <c r="R14" i="10"/>
  <c r="R15" i="10" s="1"/>
  <c r="S14" i="10"/>
  <c r="T14" i="10"/>
  <c r="U14" i="10"/>
  <c r="V14" i="10"/>
  <c r="V15" i="10" s="1"/>
  <c r="W14" i="10"/>
  <c r="X14" i="10"/>
  <c r="Y14" i="10"/>
  <c r="Y15" i="10" s="1"/>
  <c r="Z14" i="10"/>
  <c r="Z15" i="10" s="1"/>
  <c r="C14" i="10"/>
  <c r="AB15" i="10" s="1"/>
  <c r="I29" i="11"/>
  <c r="H29" i="11"/>
  <c r="G29" i="11"/>
  <c r="F29" i="11"/>
  <c r="E29" i="11"/>
  <c r="D29" i="11"/>
  <c r="C29" i="11"/>
  <c r="G10" i="11"/>
  <c r="G15" i="11"/>
  <c r="G19" i="11"/>
  <c r="G18" i="11"/>
  <c r="G17" i="11"/>
  <c r="G14" i="11"/>
  <c r="G20" i="11"/>
  <c r="G13" i="11"/>
  <c r="G12" i="11"/>
  <c r="G16" i="11"/>
  <c r="G11" i="11"/>
  <c r="X15" i="10" l="1"/>
  <c r="T15" i="10"/>
  <c r="P15" i="10"/>
  <c r="L15" i="10"/>
  <c r="H15" i="10"/>
  <c r="D15" i="10"/>
  <c r="AE15" i="10"/>
  <c r="AA15" i="10"/>
  <c r="W15" i="10"/>
  <c r="S15" i="10"/>
  <c r="O15" i="10"/>
  <c r="K15" i="10"/>
  <c r="AD15" i="10"/>
  <c r="N15" i="10"/>
  <c r="F15" i="10"/>
  <c r="AC15" i="10"/>
  <c r="U15" i="10"/>
  <c r="M15" i="10"/>
  <c r="I15" i="10"/>
  <c r="E15" i="10"/>
  <c r="AF15" i="10"/>
  <c r="C40" i="7"/>
  <c r="H40" i="7"/>
  <c r="G40" i="7"/>
  <c r="F40" i="7"/>
  <c r="E40" i="7"/>
  <c r="D40" i="7"/>
  <c r="C39" i="6"/>
  <c r="G19" i="7"/>
  <c r="G20" i="7"/>
  <c r="G29" i="7"/>
  <c r="G30" i="7"/>
  <c r="G31" i="7"/>
  <c r="G11" i="7"/>
  <c r="G12" i="7"/>
  <c r="G21" i="7"/>
  <c r="G13" i="7"/>
  <c r="G22" i="7"/>
  <c r="G14" i="7"/>
  <c r="G23" i="7"/>
  <c r="G10" i="7"/>
  <c r="G15" i="7"/>
  <c r="G16" i="7"/>
  <c r="G24" i="7"/>
  <c r="G17" i="7"/>
  <c r="G25" i="7"/>
  <c r="G26" i="7"/>
  <c r="G27" i="7"/>
  <c r="G28" i="7"/>
  <c r="G18" i="7"/>
  <c r="I40" i="7" l="1"/>
  <c r="D39" i="6"/>
  <c r="I39" i="6"/>
  <c r="H39" i="6"/>
  <c r="G39" i="6"/>
  <c r="F39" i="6"/>
  <c r="G13" i="6" l="1"/>
  <c r="G26" i="6"/>
  <c r="G18" i="6"/>
  <c r="G23" i="6"/>
  <c r="G29" i="6"/>
  <c r="G10" i="6"/>
  <c r="G21" i="6"/>
  <c r="G19" i="6"/>
  <c r="G24" i="6"/>
  <c r="G25" i="6"/>
  <c r="G16" i="6"/>
  <c r="G11" i="6"/>
  <c r="G12" i="6"/>
  <c r="G28" i="6"/>
  <c r="G30" i="6"/>
  <c r="G15" i="6"/>
  <c r="G14" i="6"/>
  <c r="G20" i="6"/>
  <c r="G27" i="6"/>
  <c r="G22" i="6"/>
  <c r="G17" i="6"/>
  <c r="E39" i="6" l="1"/>
</calcChain>
</file>

<file path=xl/sharedStrings.xml><?xml version="1.0" encoding="utf-8"?>
<sst xmlns="http://schemas.openxmlformats.org/spreadsheetml/2006/main" count="331" uniqueCount="134">
  <si>
    <t>Họ và tên</t>
  </si>
  <si>
    <t>STT</t>
  </si>
  <si>
    <t>MSSV</t>
  </si>
  <si>
    <t>Ban chủ nhiệm Khoa</t>
  </si>
  <si>
    <t>Cố vấn học tập</t>
  </si>
  <si>
    <t>TBK</t>
  </si>
  <si>
    <t>XS</t>
  </si>
  <si>
    <t>TRƯỜNG CAO ĐẲNG SƯ PHẠM 
TRUNG ƯƠNG TP. HỒ CHÍ MINH</t>
  </si>
  <si>
    <t>K</t>
  </si>
  <si>
    <t>TB</t>
  </si>
  <si>
    <t>KÉM</t>
  </si>
  <si>
    <t>KHOA DINH DƯỠNG CỘNG ĐỒNG</t>
  </si>
  <si>
    <t xml:space="preserve"> HỌC TẬP</t>
  </si>
  <si>
    <t>ĐIỂM</t>
  </si>
  <si>
    <t>XL</t>
  </si>
  <si>
    <t>RÈN LUYỆN</t>
  </si>
  <si>
    <t>XẾP LOẠI 
THI ĐUA</t>
  </si>
  <si>
    <t xml:space="preserve">BẢNG TỔNG KẾT ĐÁNH GIÁ SINH VIÊN </t>
  </si>
  <si>
    <t>YẾU</t>
  </si>
  <si>
    <t>GHI CHÚ</t>
  </si>
  <si>
    <t>Đoàn Thị Phương Lan</t>
  </si>
  <si>
    <t>G</t>
  </si>
  <si>
    <t>Tổng hợp
Thi đua</t>
  </si>
  <si>
    <t>LỚP KTGĐ 6</t>
  </si>
  <si>
    <t>Lê Hoàng Khánh An</t>
  </si>
  <si>
    <t>Lê Phương Anh</t>
  </si>
  <si>
    <t>Vũ Kiều Diễm Anh</t>
  </si>
  <si>
    <t>Phan Thị Hồng Hạnh</t>
  </si>
  <si>
    <t>Đỗ Thị Huyền</t>
  </si>
  <si>
    <t>Nguyễn Văn Khoa</t>
  </si>
  <si>
    <t>Nhan Khương Mỹ Kim</t>
  </si>
  <si>
    <t>Nguyễn Vũ Hoài Linh</t>
  </si>
  <si>
    <t>Từ Mỹ Loan</t>
  </si>
  <si>
    <t>Đoàn Thị Thanh Nhàn</t>
  </si>
  <si>
    <t>Nguyễn Thị Hằng Nhi</t>
  </si>
  <si>
    <t>Nguyễn Thị Yến Nhi</t>
  </si>
  <si>
    <t>Phan Thị Quỳnh Nhung</t>
  </si>
  <si>
    <t>Trần Thị Yến Ni</t>
  </si>
  <si>
    <t>Phan Thị Kim Phụng</t>
  </si>
  <si>
    <t>Lý Tú Quyên</t>
  </si>
  <si>
    <t>Phạm Mai Quỳnh</t>
  </si>
  <si>
    <t>Châu Thị Thanh Thúy</t>
  </si>
  <si>
    <t>Vương Thị Xuyến</t>
  </si>
  <si>
    <t>Lê Thị Hồng Vân</t>
  </si>
  <si>
    <t>Mai Huỳnh Trúc Vy</t>
  </si>
  <si>
    <t>Lê Thị Mỹ Hạnh</t>
  </si>
  <si>
    <t>Giỏi</t>
  </si>
  <si>
    <t>Khá</t>
  </si>
  <si>
    <t>Trung bình</t>
  </si>
  <si>
    <t>TRƯỜNG CAO ĐẲNG SƯ PHẠM</t>
  </si>
  <si>
    <t>TRUNG ƯƠNG TP. HỒ CHÍ MINH</t>
  </si>
  <si>
    <t>LỚP</t>
  </si>
  <si>
    <t>SĨ SỐ</t>
  </si>
  <si>
    <t>KẾT QUẢ HỌC TẬP</t>
  </si>
  <si>
    <t>KẾT QUẢ RÈN LUYỆN</t>
  </si>
  <si>
    <t>XẾP LOẠI THI ĐUA</t>
  </si>
  <si>
    <t>Y</t>
  </si>
  <si>
    <t>T</t>
  </si>
  <si>
    <t>KXL</t>
  </si>
  <si>
    <t>KTGĐ6</t>
  </si>
  <si>
    <t>KTGĐ7</t>
  </si>
  <si>
    <t>Người lập bảng</t>
  </si>
  <si>
    <t>ThS. Đoàn Thị Phương Lan</t>
  </si>
  <si>
    <t>Trịnh Ánh Nguyệt</t>
  </si>
  <si>
    <t>DANH SÁCH ĐỀ NGHỊ KHEN THƯỞNG CÁN BỘ LỚP</t>
  </si>
  <si>
    <t>HỌ VÀ TÊN</t>
  </si>
  <si>
    <t>CHỨC VỤ</t>
  </si>
  <si>
    <t>THÀNH TÍCH</t>
  </si>
  <si>
    <t>HỌC TẬP</t>
  </si>
  <si>
    <t>Hoàn thành xuất sắc nhiệm vụ</t>
  </si>
  <si>
    <t>Hoàn thành xuất sắc nhiệm vụ</t>
  </si>
  <si>
    <r>
      <t>KHOA D</t>
    </r>
    <r>
      <rPr>
        <b/>
        <u/>
        <sz val="13"/>
        <rFont val="Times New Roman"/>
        <family val="1"/>
        <charset val="163"/>
      </rPr>
      <t>INH DƯỠNG CỘN</t>
    </r>
    <r>
      <rPr>
        <b/>
        <sz val="13"/>
        <rFont val="Times New Roman"/>
        <family val="1"/>
      </rPr>
      <t>G ĐỒNG</t>
    </r>
  </si>
  <si>
    <t>Xuất Sắc</t>
  </si>
  <si>
    <t>Tốt/Giỏi</t>
  </si>
  <si>
    <t>Yếu</t>
  </si>
  <si>
    <t>KTGĐ 6</t>
  </si>
  <si>
    <t>Tổng</t>
  </si>
  <si>
    <t>%</t>
  </si>
  <si>
    <t>BCN Khoa</t>
  </si>
  <si>
    <t>LỚP KTGĐ 7</t>
  </si>
  <si>
    <t>Đỗ Thị Thanh Nhàn</t>
  </si>
  <si>
    <t>Nguyễn Ngọc Phương Uyên</t>
  </si>
  <si>
    <t>Nguyễn Thùy Ngọc Ánh</t>
  </si>
  <si>
    <t>Cao Hoàng Anh</t>
  </si>
  <si>
    <t>Nguyễn Đình Cẩn</t>
  </si>
  <si>
    <t>Nguyễn Thị Phượng</t>
  </si>
  <si>
    <t>Dương Thị Hồng Hậu</t>
  </si>
  <si>
    <t>Nguyễn Thị Thanh Thủy</t>
  </si>
  <si>
    <t>Phan Hồng Diễn</t>
  </si>
  <si>
    <t>Nguyễn Thị Thúy Văn</t>
  </si>
  <si>
    <t>Lê Thị Ngọc Huyền</t>
  </si>
  <si>
    <t>Nguyễn Trần Phương Thảo</t>
  </si>
  <si>
    <t>Nguyễn Thị Ngọc Trang</t>
  </si>
  <si>
    <t>Nguyễn Ngọc Hoài Thương</t>
  </si>
  <si>
    <t>Nguyễn Hữu Trường</t>
  </si>
  <si>
    <t xml:space="preserve">Nguyễn Phạm Hoài Trâm </t>
  </si>
  <si>
    <t>Nguyễn Thị Thanh Tiền</t>
  </si>
  <si>
    <t>Tô Kim Hồng</t>
  </si>
  <si>
    <t>Dương Mỹ Ý</t>
  </si>
  <si>
    <t>Phạm Thị Yến Nhi</t>
  </si>
  <si>
    <t>Nguyễn Thị Mỹ Ngọc</t>
  </si>
  <si>
    <t>Đỗ Xuân Hưng</t>
  </si>
  <si>
    <t>Bùi Thị Mỹ</t>
  </si>
  <si>
    <t>Lý</t>
  </si>
  <si>
    <t>Bùi Thị Mỹ Lý</t>
  </si>
  <si>
    <t>Bí thư chi đoàn</t>
  </si>
  <si>
    <t xml:space="preserve">BẢNG TỔNG HỢP KẾT QUẢ ĐÁNH GIÁ HỌC SINH SINH VIÊN </t>
  </si>
  <si>
    <r>
      <t>KHOA D</t>
    </r>
    <r>
      <rPr>
        <b/>
        <u/>
        <sz val="13"/>
        <rFont val="Times New Roman"/>
        <family val="1"/>
        <charset val="163"/>
      </rPr>
      <t>INH DƯỠNG CỘN</t>
    </r>
    <r>
      <rPr>
        <b/>
        <sz val="13"/>
        <rFont val="Times New Roman"/>
        <family val="1"/>
        <charset val="163"/>
      </rPr>
      <t>G ĐỒNG</t>
    </r>
  </si>
  <si>
    <t>HỌC KỲ 1, NĂM HỌC 2016 - 2017</t>
  </si>
  <si>
    <t>LỚP KTGĐ 8</t>
  </si>
  <si>
    <t xml:space="preserve">HỌC KỲ 1, NĂM HỌC 2016 - 2017 </t>
  </si>
  <si>
    <t>Trần Thị Ánh Dương</t>
  </si>
  <si>
    <t>Trần Thị Mỹ Hiền</t>
  </si>
  <si>
    <t>Nguyễn Thị Yên Phương</t>
  </si>
  <si>
    <t>Nguyễn Phạm Thanh Thư</t>
  </si>
  <si>
    <t xml:space="preserve">Cù Thanh Tuấn </t>
  </si>
  <si>
    <t>Lê Thị Ngọc Tuyền</t>
  </si>
  <si>
    <t>Lê Thái Thanh Lam</t>
  </si>
  <si>
    <t>Lê Thị Thanh Tuyền</t>
  </si>
  <si>
    <t>Lý Kim Tường</t>
  </si>
  <si>
    <t>Võ Lê Quế Trân</t>
  </si>
  <si>
    <t>Nguyễn Lâm Nhựt Vy</t>
  </si>
  <si>
    <t>KTGĐ8</t>
  </si>
  <si>
    <t>Thành phố Hồ Chí Minh, ngày 04 tháng 04 năm 2017</t>
  </si>
  <si>
    <r>
      <t xml:space="preserve">HỌC KỲ 1 - NĂM HỌC 2016 - 2017
</t>
    </r>
    <r>
      <rPr>
        <sz val="14"/>
        <rFont val="Times New Roman"/>
        <family val="1"/>
      </rPr>
      <t/>
    </r>
  </si>
  <si>
    <t>Nguyễn Lâm Nhật</t>
  </si>
  <si>
    <t>Vy</t>
  </si>
  <si>
    <t xml:space="preserve">                             Thành phố Hồ Chí Minh, ngày 04 tháng 04 năm 2017</t>
  </si>
  <si>
    <t>HOÀN THÀNH XUẤT SẮC NHIỆM VỤ HỌC KỲ 1, NĂM HỌC 2016 - 2017</t>
  </si>
  <si>
    <t>Thủ quỹ</t>
  </si>
  <si>
    <t>Xuất sắc</t>
  </si>
  <si>
    <t xml:space="preserve">Phan Thị Quỳnh </t>
  </si>
  <si>
    <t>Nhung</t>
  </si>
  <si>
    <t>Lớp phó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</si>
</sst>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8"/>
      <name val="Times New Roman"/>
      <family val="1"/>
    </font>
    <font>
      <sz val="10"/>
      <color indexed="8"/>
      <name val="Times New Roman"/>
      <family val="1"/>
      <charset val="163"/>
    </font>
    <font>
      <sz val="13"/>
      <name val="Times New Roman"/>
      <family val="1"/>
      <charset val="163"/>
    </font>
    <font>
      <sz val="13"/>
      <color indexed="8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i/>
      <sz val="12"/>
      <name val="Times New Roman"/>
      <family val="1"/>
      <charset val="163"/>
    </font>
    <font>
      <sz val="11"/>
      <name val="Times New Roman"/>
      <family val="1"/>
      <charset val="163"/>
    </font>
    <font>
      <b/>
      <sz val="16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name val="Times New Roman"/>
      <family val="1"/>
    </font>
    <font>
      <b/>
      <u/>
      <sz val="13"/>
      <name val="Times New Roman"/>
      <family val="1"/>
      <charset val="163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5"/>
      <name val="Times New Roman"/>
      <family val="1"/>
      <charset val="163"/>
    </font>
    <font>
      <i/>
      <sz val="13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</cellStyleXfs>
  <cellXfs count="203">
    <xf numFmtId="0" fontId="0" fillId="0" borderId="0" xfId="0"/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/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1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6" fillId="2" borderId="0" xfId="6" applyFont="1" applyFill="1" applyAlignment="1">
      <alignment horizont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/>
    <xf numFmtId="0" fontId="6" fillId="2" borderId="0" xfId="6" applyFont="1" applyFill="1"/>
    <xf numFmtId="0" fontId="39" fillId="2" borderId="0" xfId="0" applyFont="1" applyFill="1" applyAlignment="1">
      <alignment horizontal="center"/>
    </xf>
    <xf numFmtId="0" fontId="3" fillId="2" borderId="0" xfId="6" applyFont="1" applyFill="1" applyAlignment="1">
      <alignment horizontal="center"/>
    </xf>
    <xf numFmtId="0" fontId="44" fillId="2" borderId="0" xfId="6" applyFont="1" applyFill="1" applyAlignment="1">
      <alignment horizontal="center"/>
    </xf>
    <xf numFmtId="0" fontId="39" fillId="2" borderId="0" xfId="6" applyFont="1" applyFill="1" applyBorder="1" applyAlignment="1">
      <alignment horizontal="center"/>
    </xf>
    <xf numFmtId="0" fontId="39" fillId="2" borderId="0" xfId="6" applyFont="1" applyFill="1" applyAlignment="1">
      <alignment horizontal="center"/>
    </xf>
    <xf numFmtId="0" fontId="43" fillId="2" borderId="1" xfId="6" applyFont="1" applyFill="1" applyBorder="1" applyAlignment="1">
      <alignment horizontal="center"/>
    </xf>
    <xf numFmtId="0" fontId="45" fillId="2" borderId="1" xfId="6" applyFont="1" applyFill="1" applyBorder="1" applyAlignment="1">
      <alignment horizontal="center" vertical="center"/>
    </xf>
    <xf numFmtId="1" fontId="45" fillId="2" borderId="1" xfId="6" applyNumberFormat="1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6" fillId="2" borderId="0" xfId="6" applyFont="1" applyFill="1" applyAlignment="1">
      <alignment horizontal="center"/>
    </xf>
    <xf numFmtId="1" fontId="43" fillId="2" borderId="1" xfId="6" applyNumberFormat="1" applyFont="1" applyFill="1" applyBorder="1" applyAlignment="1">
      <alignment horizontal="center" vertical="center"/>
    </xf>
    <xf numFmtId="0" fontId="39" fillId="2" borderId="0" xfId="6" applyFont="1" applyFill="1" applyBorder="1"/>
    <xf numFmtId="0" fontId="39" fillId="2" borderId="0" xfId="6" applyFont="1" applyFill="1"/>
    <xf numFmtId="164" fontId="43" fillId="2" borderId="1" xfId="6" applyNumberFormat="1" applyFont="1" applyFill="1" applyBorder="1" applyAlignment="1">
      <alignment horizontal="center" vertical="center"/>
    </xf>
    <xf numFmtId="164" fontId="39" fillId="2" borderId="0" xfId="6" applyNumberFormat="1" applyFont="1" applyFill="1" applyBorder="1" applyAlignment="1">
      <alignment horizontal="center"/>
    </xf>
    <xf numFmtId="164" fontId="39" fillId="2" borderId="0" xfId="6" applyNumberFormat="1" applyFont="1" applyFill="1" applyBorder="1"/>
    <xf numFmtId="164" fontId="39" fillId="2" borderId="0" xfId="6" applyNumberFormat="1" applyFont="1" applyFill="1"/>
    <xf numFmtId="1" fontId="6" fillId="2" borderId="0" xfId="6" applyNumberFormat="1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5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0" xfId="0" applyFont="1" applyAlignment="1"/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50" fillId="0" borderId="0" xfId="0" applyFont="1" applyAlignment="1"/>
    <xf numFmtId="164" fontId="43" fillId="3" borderId="1" xfId="6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28" fillId="2" borderId="0" xfId="6" applyFont="1" applyFill="1" applyAlignment="1">
      <alignment horizontal="center"/>
    </xf>
    <xf numFmtId="0" fontId="6" fillId="2" borderId="0" xfId="6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" fillId="2" borderId="0" xfId="6" applyFont="1" applyFill="1" applyAlignment="1">
      <alignment horizontal="center" wrapText="1"/>
    </xf>
    <xf numFmtId="0" fontId="41" fillId="2" borderId="0" xfId="6" applyFont="1" applyFill="1" applyAlignment="1">
      <alignment horizontal="center" vertical="center" wrapText="1"/>
    </xf>
    <xf numFmtId="0" fontId="43" fillId="2" borderId="2" xfId="6" applyFont="1" applyFill="1" applyBorder="1" applyAlignment="1">
      <alignment horizontal="center" vertical="center"/>
    </xf>
    <xf numFmtId="0" fontId="43" fillId="2" borderId="3" xfId="6" applyFont="1" applyFill="1" applyBorder="1" applyAlignment="1">
      <alignment horizontal="center" vertical="center"/>
    </xf>
    <xf numFmtId="1" fontId="43" fillId="2" borderId="2" xfId="6" applyNumberFormat="1" applyFont="1" applyFill="1" applyBorder="1" applyAlignment="1">
      <alignment horizontal="center" vertical="center"/>
    </xf>
    <xf numFmtId="1" fontId="43" fillId="2" borderId="3" xfId="6" applyNumberFormat="1" applyFont="1" applyFill="1" applyBorder="1" applyAlignment="1">
      <alignment horizontal="center" vertical="center"/>
    </xf>
    <xf numFmtId="0" fontId="43" fillId="2" borderId="4" xfId="6" applyFont="1" applyFill="1" applyBorder="1" applyAlignment="1">
      <alignment horizontal="center"/>
    </xf>
    <xf numFmtId="0" fontId="43" fillId="2" borderId="5" xfId="6" applyFont="1" applyFill="1" applyBorder="1" applyAlignment="1">
      <alignment horizontal="center"/>
    </xf>
    <xf numFmtId="0" fontId="43" fillId="2" borderId="6" xfId="6" applyFont="1" applyFill="1" applyBorder="1" applyAlignment="1">
      <alignment horizontal="center"/>
    </xf>
    <xf numFmtId="0" fontId="23" fillId="2" borderId="0" xfId="6" applyFont="1" applyFill="1" applyAlignment="1">
      <alignment horizontal="center"/>
    </xf>
    <xf numFmtId="0" fontId="43" fillId="2" borderId="4" xfId="6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64" fontId="43" fillId="2" borderId="4" xfId="6" applyNumberFormat="1" applyFont="1" applyFill="1" applyBorder="1" applyAlignment="1">
      <alignment horizontal="center" vertical="center"/>
    </xf>
    <xf numFmtId="0" fontId="35" fillId="2" borderId="0" xfId="6" applyFont="1" applyFill="1" applyAlignment="1">
      <alignment horizontal="center"/>
    </xf>
    <xf numFmtId="0" fontId="39" fillId="2" borderId="0" xfId="6" applyFont="1" applyFill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7">
    <cellStyle name="Normal" xfId="0" builtinId="0"/>
    <cellStyle name="Normal 2" xfId="1"/>
    <cellStyle name="Normal 3 2" xfId="6"/>
    <cellStyle name="Normal 49" xfId="2"/>
    <cellStyle name="Normal 50" xfId="3"/>
    <cellStyle name="Normal 51" xfId="4"/>
    <cellStyle name="Normal_MN24D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</xdr:row>
      <xdr:rowOff>238125</xdr:rowOff>
    </xdr:from>
    <xdr:to>
      <xdr:col>2</xdr:col>
      <xdr:colOff>1047750</xdr:colOff>
      <xdr:row>2</xdr:row>
      <xdr:rowOff>239713</xdr:rowOff>
    </xdr:to>
    <xdr:cxnSp macro="">
      <xdr:nvCxnSpPr>
        <xdr:cNvPr id="2" name="Straight Connector 1"/>
        <xdr:cNvCxnSpPr/>
      </xdr:nvCxnSpPr>
      <xdr:spPr>
        <a:xfrm>
          <a:off x="866775" y="733425"/>
          <a:ext cx="13335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A9" zoomScale="95" zoomScaleNormal="95" workbookViewId="0">
      <selection activeCell="E24" sqref="E24"/>
    </sheetView>
  </sheetViews>
  <sheetFormatPr defaultRowHeight="16.5" x14ac:dyDescent="0.25"/>
  <cols>
    <col min="1" max="1" width="5.75" style="3" customWidth="1"/>
    <col min="2" max="2" width="12.125" style="3" customWidth="1"/>
    <col min="3" max="3" width="24.375" style="2" customWidth="1"/>
    <col min="4" max="4" width="14.25" style="3" customWidth="1"/>
    <col min="5" max="5" width="14.25" style="11" customWidth="1"/>
    <col min="6" max="7" width="14.25" style="3" customWidth="1"/>
    <col min="8" max="9" width="17.125" style="3" customWidth="1"/>
    <col min="10" max="10" width="20.375" style="3" customWidth="1"/>
    <col min="11" max="11" width="7.25" style="3" customWidth="1"/>
    <col min="12" max="16384" width="9" style="3"/>
  </cols>
  <sheetData>
    <row r="1" spans="1:12" s="1" customFormat="1" ht="36.75" customHeight="1" x14ac:dyDescent="0.25">
      <c r="A1" s="147" t="s">
        <v>7</v>
      </c>
      <c r="B1" s="148"/>
      <c r="C1" s="148"/>
      <c r="D1" s="35"/>
      <c r="E1" s="17"/>
      <c r="F1" s="149"/>
      <c r="G1" s="149"/>
      <c r="I1" s="34"/>
    </row>
    <row r="2" spans="1:12" s="1" customFormat="1" ht="15.95" customHeight="1" x14ac:dyDescent="0.25">
      <c r="A2" s="149" t="s">
        <v>71</v>
      </c>
      <c r="B2" s="149"/>
      <c r="C2" s="149"/>
      <c r="D2" s="36"/>
      <c r="E2" s="18"/>
      <c r="F2" s="150"/>
      <c r="G2" s="150"/>
      <c r="H2" s="16"/>
      <c r="I2" s="16"/>
    </row>
    <row r="3" spans="1:12" s="1" customFormat="1" x14ac:dyDescent="0.25">
      <c r="C3" s="4"/>
      <c r="D3" s="34"/>
      <c r="E3" s="19"/>
      <c r="I3" s="34"/>
    </row>
    <row r="4" spans="1:12" s="1" customFormat="1" ht="22.5" x14ac:dyDescent="0.25">
      <c r="A4" s="152" t="s">
        <v>17</v>
      </c>
      <c r="B4" s="152"/>
      <c r="C4" s="152"/>
      <c r="D4" s="152"/>
      <c r="E4" s="152"/>
      <c r="F4" s="152"/>
      <c r="G4" s="152"/>
      <c r="H4" s="152"/>
      <c r="I4" s="152"/>
    </row>
    <row r="5" spans="1:12" s="34" customFormat="1" ht="22.5" x14ac:dyDescent="0.25">
      <c r="A5" s="152" t="s">
        <v>110</v>
      </c>
      <c r="B5" s="152"/>
      <c r="C5" s="152"/>
      <c r="D5" s="152"/>
      <c r="E5" s="152"/>
      <c r="F5" s="152"/>
      <c r="G5" s="152"/>
      <c r="H5" s="152"/>
      <c r="I5" s="152"/>
    </row>
    <row r="6" spans="1:12" s="1" customFormat="1" ht="19.5" x14ac:dyDescent="0.25">
      <c r="A6" s="154" t="s">
        <v>23</v>
      </c>
      <c r="B6" s="154"/>
      <c r="C6" s="154"/>
      <c r="D6" s="154"/>
      <c r="E6" s="154"/>
      <c r="F6" s="154"/>
      <c r="G6" s="154"/>
      <c r="H6" s="154"/>
      <c r="I6" s="154"/>
    </row>
    <row r="7" spans="1:12" s="1" customFormat="1" ht="18.75" customHeight="1" x14ac:dyDescent="0.25">
      <c r="C7" s="4"/>
      <c r="D7" s="34"/>
      <c r="E7" s="10"/>
      <c r="I7" s="34"/>
    </row>
    <row r="8" spans="1:12" s="1" customFormat="1" x14ac:dyDescent="0.25">
      <c r="A8" s="151" t="s">
        <v>1</v>
      </c>
      <c r="B8" s="151" t="s">
        <v>2</v>
      </c>
      <c r="C8" s="151" t="s">
        <v>0</v>
      </c>
      <c r="D8" s="151" t="s">
        <v>12</v>
      </c>
      <c r="E8" s="151"/>
      <c r="F8" s="151" t="s">
        <v>15</v>
      </c>
      <c r="G8" s="151"/>
      <c r="H8" s="153" t="s">
        <v>16</v>
      </c>
      <c r="I8" s="153" t="s">
        <v>19</v>
      </c>
    </row>
    <row r="9" spans="1:12" s="1" customFormat="1" x14ac:dyDescent="0.25">
      <c r="A9" s="151"/>
      <c r="B9" s="151"/>
      <c r="C9" s="151"/>
      <c r="D9" s="45" t="s">
        <v>13</v>
      </c>
      <c r="E9" s="46" t="s">
        <v>14</v>
      </c>
      <c r="F9" s="45" t="s">
        <v>13</v>
      </c>
      <c r="G9" s="45" t="s">
        <v>14</v>
      </c>
      <c r="H9" s="151"/>
      <c r="I9" s="153"/>
    </row>
    <row r="10" spans="1:12" s="24" customFormat="1" ht="18" customHeight="1" x14ac:dyDescent="0.25">
      <c r="A10" s="20">
        <v>1</v>
      </c>
      <c r="B10" s="48">
        <v>506140020</v>
      </c>
      <c r="C10" s="49" t="s">
        <v>38</v>
      </c>
      <c r="D10" s="37">
        <v>3.77</v>
      </c>
      <c r="E10" s="21" t="s">
        <v>130</v>
      </c>
      <c r="F10" s="21">
        <v>92</v>
      </c>
      <c r="G10" s="21" t="str">
        <f>IF(F10&lt;30,"Kém",IF(F10&lt;50,"Yếu",IF(F10&lt;60,"Trung bình",IF(F10&lt;70,"TB khá",IF(F10&lt;80,"Khá",IF(F10&lt;90,"Tốt","Xuất sắc"))))))</f>
        <v>Xuất sắc</v>
      </c>
      <c r="H10" s="21" t="s">
        <v>130</v>
      </c>
      <c r="I10" s="20"/>
      <c r="J10" s="22"/>
      <c r="K10" s="23"/>
      <c r="L10" s="25"/>
    </row>
    <row r="11" spans="1:12" s="24" customFormat="1" ht="18" customHeight="1" x14ac:dyDescent="0.25">
      <c r="A11" s="20">
        <v>2</v>
      </c>
      <c r="B11" s="48">
        <v>506140008</v>
      </c>
      <c r="C11" s="49" t="s">
        <v>36</v>
      </c>
      <c r="D11" s="37">
        <v>3.8</v>
      </c>
      <c r="E11" s="21" t="s">
        <v>130</v>
      </c>
      <c r="F11" s="21">
        <v>84</v>
      </c>
      <c r="G11" s="21" t="str">
        <f>IF(F11&lt;30,"Kém",IF(F11&lt;50,"Yếu",IF(F11&lt;60,"Trung bình",IF(F11&lt;70,"TB khá",IF(F11&lt;80,"Khá",IF(F11&lt;90,"Tốt","Xuất sắc"))))))</f>
        <v>Tốt</v>
      </c>
      <c r="H11" s="21" t="s">
        <v>46</v>
      </c>
      <c r="I11" s="20"/>
      <c r="J11" s="22"/>
      <c r="K11" s="23"/>
      <c r="L11" s="25"/>
    </row>
    <row r="12" spans="1:12" s="24" customFormat="1" ht="18" customHeight="1" x14ac:dyDescent="0.25">
      <c r="A12" s="20">
        <v>3</v>
      </c>
      <c r="B12" s="48">
        <v>506140006</v>
      </c>
      <c r="C12" s="49" t="s">
        <v>34</v>
      </c>
      <c r="D12" s="37">
        <v>3.73</v>
      </c>
      <c r="E12" s="21" t="s">
        <v>130</v>
      </c>
      <c r="F12" s="21">
        <v>88</v>
      </c>
      <c r="G12" s="21" t="str">
        <f>IF(F12&lt;30,"Kém",IF(F12&lt;50,"Yếu",IF(F12&lt;60,"Trung bình",IF(F12&lt;70,"TB khá",IF(F12&lt;80,"Khá",IF(F12&lt;90,"Tốt","Xuất sắc"))))))</f>
        <v>Tốt</v>
      </c>
      <c r="H12" s="21" t="s">
        <v>46</v>
      </c>
      <c r="I12" s="20"/>
      <c r="J12" s="22"/>
      <c r="K12" s="23"/>
      <c r="L12" s="25"/>
    </row>
    <row r="13" spans="1:12" s="24" customFormat="1" ht="18" customHeight="1" x14ac:dyDescent="0.25">
      <c r="A13" s="20">
        <v>4</v>
      </c>
      <c r="B13" s="48">
        <v>506140021</v>
      </c>
      <c r="C13" s="49" t="s">
        <v>44</v>
      </c>
      <c r="D13" s="37">
        <v>3.73</v>
      </c>
      <c r="E13" s="21" t="s">
        <v>130</v>
      </c>
      <c r="F13" s="21">
        <v>88</v>
      </c>
      <c r="G13" s="21" t="str">
        <f>IF(F13&lt;30,"Kém",IF(F13&lt;50,"Yếu",IF(F13&lt;60,"Trung bình",IF(F13&lt;70,"TB khá",IF(F13&lt;80,"Khá",IF(F13&lt;90,"Tốt","Xuất sắc"))))))</f>
        <v>Tốt</v>
      </c>
      <c r="H13" s="20" t="s">
        <v>46</v>
      </c>
      <c r="I13" s="20"/>
      <c r="J13" s="22"/>
      <c r="K13" s="23"/>
      <c r="L13" s="25"/>
    </row>
    <row r="14" spans="1:12" s="24" customFormat="1" ht="18" customHeight="1" x14ac:dyDescent="0.25">
      <c r="A14" s="20">
        <v>5</v>
      </c>
      <c r="B14" s="48">
        <v>506140007</v>
      </c>
      <c r="C14" s="49" t="s">
        <v>35</v>
      </c>
      <c r="D14" s="37">
        <v>3.67</v>
      </c>
      <c r="E14" s="21" t="s">
        <v>130</v>
      </c>
      <c r="F14" s="21">
        <v>88</v>
      </c>
      <c r="G14" s="21" t="str">
        <f>IF(F14&lt;30,"Kém",IF(F14&lt;50,"Yếu",IF(F14&lt;60,"Trung bình",IF(F14&lt;70,"TB khá",IF(F14&lt;80,"Khá",IF(F14&lt;90,"Tốt","Xuất sắc"))))))</f>
        <v>Tốt</v>
      </c>
      <c r="H14" s="21" t="s">
        <v>46</v>
      </c>
      <c r="I14" s="20"/>
      <c r="J14" s="22"/>
      <c r="K14" s="23"/>
      <c r="L14" s="26"/>
    </row>
    <row r="15" spans="1:12" s="24" customFormat="1" ht="18" customHeight="1" x14ac:dyDescent="0.25">
      <c r="A15" s="20">
        <v>6</v>
      </c>
      <c r="B15" s="48">
        <v>506140009</v>
      </c>
      <c r="C15" s="49" t="s">
        <v>37</v>
      </c>
      <c r="D15" s="37">
        <v>3.67</v>
      </c>
      <c r="E15" s="21" t="s">
        <v>130</v>
      </c>
      <c r="F15" s="21">
        <v>88</v>
      </c>
      <c r="G15" s="21" t="str">
        <f>IF(F15&lt;30,"Kém",IF(F15&lt;50,"Yếu",IF(F15&lt;60,"Trung bình",IF(F15&lt;70,"TB khá",IF(F15&lt;80,"Khá",IF(F15&lt;90,"Tốt","Xuất sắc"))))))</f>
        <v>Tốt</v>
      </c>
      <c r="H15" s="21" t="s">
        <v>46</v>
      </c>
      <c r="I15" s="20"/>
      <c r="J15" s="22"/>
      <c r="K15" s="23"/>
      <c r="L15" s="26"/>
    </row>
    <row r="16" spans="1:12" s="31" customFormat="1" ht="18" customHeight="1" x14ac:dyDescent="0.25">
      <c r="A16" s="20">
        <v>7</v>
      </c>
      <c r="B16" s="48">
        <v>506140001</v>
      </c>
      <c r="C16" s="49" t="s">
        <v>26</v>
      </c>
      <c r="D16" s="37">
        <v>3.63</v>
      </c>
      <c r="E16" s="21" t="s">
        <v>130</v>
      </c>
      <c r="F16" s="21">
        <v>89</v>
      </c>
      <c r="G16" s="21" t="str">
        <f>IF(F16&lt;30,"Kém",IF(F16&lt;50,"Yếu",IF(F16&lt;60,"Trung bình",IF(F16&lt;70,"TB khá",IF(F16&lt;80,"Khá",IF(F16&lt;90,"Tốt","Xuất sắc"))))))</f>
        <v>Tốt</v>
      </c>
      <c r="H16" s="20" t="s">
        <v>46</v>
      </c>
      <c r="I16" s="20"/>
      <c r="J16" s="22"/>
      <c r="K16" s="23"/>
      <c r="L16" s="30"/>
    </row>
    <row r="17" spans="1:12" s="24" customFormat="1" ht="18" customHeight="1" x14ac:dyDescent="0.25">
      <c r="A17" s="20">
        <v>8</v>
      </c>
      <c r="B17" s="48">
        <v>506140003</v>
      </c>
      <c r="C17" s="49" t="s">
        <v>30</v>
      </c>
      <c r="D17" s="37">
        <v>3.5</v>
      </c>
      <c r="E17" s="21" t="s">
        <v>46</v>
      </c>
      <c r="F17" s="21">
        <v>87</v>
      </c>
      <c r="G17" s="21" t="str">
        <f>IF(F17&lt;30,"Kém",IF(F17&lt;50,"Yếu",IF(F17&lt;60,"Trung bình",IF(F17&lt;70,"TB khá",IF(F17&lt;80,"Khá",IF(F17&lt;90,"Tốt","Xuất sắc"))))))</f>
        <v>Tốt</v>
      </c>
      <c r="H17" s="21" t="s">
        <v>46</v>
      </c>
      <c r="I17" s="20"/>
      <c r="J17" s="22"/>
      <c r="K17" s="23"/>
      <c r="L17" s="26"/>
    </row>
    <row r="18" spans="1:12" s="24" customFormat="1" ht="18" customHeight="1" x14ac:dyDescent="0.25">
      <c r="A18" s="20">
        <v>9</v>
      </c>
      <c r="B18" s="48">
        <v>506140004</v>
      </c>
      <c r="C18" s="49" t="s">
        <v>31</v>
      </c>
      <c r="D18" s="37">
        <v>3.47</v>
      </c>
      <c r="E18" s="21" t="s">
        <v>46</v>
      </c>
      <c r="F18" s="21">
        <v>82</v>
      </c>
      <c r="G18" s="21" t="str">
        <f>IF(F18&lt;30,"Kém",IF(F18&lt;50,"Yếu",IF(F18&lt;60,"Trung bình",IF(F18&lt;70,"TB khá",IF(F18&lt;80,"Khá",IF(F18&lt;90,"Tốt","Xuất sắc"))))))</f>
        <v>Tốt</v>
      </c>
      <c r="H18" s="21" t="s">
        <v>46</v>
      </c>
      <c r="I18" s="20"/>
      <c r="J18" s="22"/>
      <c r="K18" s="23"/>
      <c r="L18" s="26"/>
    </row>
    <row r="19" spans="1:12" s="24" customFormat="1" ht="18" customHeight="1" x14ac:dyDescent="0.25">
      <c r="A19" s="20">
        <v>10</v>
      </c>
      <c r="B19" s="48">
        <v>506140005</v>
      </c>
      <c r="C19" s="49" t="s">
        <v>32</v>
      </c>
      <c r="D19" s="37">
        <v>3.43</v>
      </c>
      <c r="E19" s="21" t="s">
        <v>46</v>
      </c>
      <c r="F19" s="21">
        <v>83</v>
      </c>
      <c r="G19" s="21" t="str">
        <f>IF(F19&lt;30,"Kém",IF(F19&lt;50,"Yếu",IF(F19&lt;60,"Trung bình",IF(F19&lt;70,"TB khá",IF(F19&lt;80,"Khá",IF(F19&lt;90,"Tốt","Xuất sắc"))))))</f>
        <v>Tốt</v>
      </c>
      <c r="H19" s="21" t="s">
        <v>46</v>
      </c>
      <c r="I19" s="20"/>
      <c r="J19" s="22"/>
      <c r="K19" s="23"/>
      <c r="L19" s="25"/>
    </row>
    <row r="20" spans="1:12" s="24" customFormat="1" ht="18" customHeight="1" x14ac:dyDescent="0.25">
      <c r="A20" s="20">
        <v>11</v>
      </c>
      <c r="B20" s="48">
        <v>506140002</v>
      </c>
      <c r="C20" s="49" t="s">
        <v>27</v>
      </c>
      <c r="D20" s="37">
        <v>3.37</v>
      </c>
      <c r="E20" s="21" t="s">
        <v>46</v>
      </c>
      <c r="F20" s="21">
        <v>82</v>
      </c>
      <c r="G20" s="21" t="str">
        <f>IF(F20&lt;30,"Kém",IF(F20&lt;50,"Yếu",IF(F20&lt;60,"Trung bình",IF(F20&lt;70,"TB khá",IF(F20&lt;80,"Khá",IF(F20&lt;90,"Tốt","Xuất sắc"))))))</f>
        <v>Tốt</v>
      </c>
      <c r="H20" s="20" t="s">
        <v>46</v>
      </c>
      <c r="I20" s="20"/>
      <c r="J20" s="22"/>
      <c r="K20" s="23"/>
      <c r="L20" s="26"/>
    </row>
    <row r="21" spans="1:12" s="24" customFormat="1" ht="18" customHeight="1" x14ac:dyDescent="0.25">
      <c r="A21" s="20">
        <v>12</v>
      </c>
      <c r="B21" s="48">
        <v>506140010</v>
      </c>
      <c r="C21" s="49" t="s">
        <v>39</v>
      </c>
      <c r="D21" s="37">
        <v>3.23</v>
      </c>
      <c r="E21" s="21" t="s">
        <v>46</v>
      </c>
      <c r="F21" s="21">
        <v>88</v>
      </c>
      <c r="G21" s="21" t="str">
        <f>IF(F21&lt;30,"Kém",IF(F21&lt;50,"Yếu",IF(F21&lt;60,"Trung bình",IF(F21&lt;70,"TB khá",IF(F21&lt;80,"Khá",IF(F21&lt;90,"Tốt","Xuất sắc"))))))</f>
        <v>Tốt</v>
      </c>
      <c r="H21" s="20" t="s">
        <v>46</v>
      </c>
      <c r="I21" s="20"/>
      <c r="J21" s="22"/>
      <c r="K21" s="23"/>
      <c r="L21" s="32"/>
    </row>
    <row r="22" spans="1:12" s="24" customFormat="1" ht="18" customHeight="1" x14ac:dyDescent="0.25">
      <c r="A22" s="20">
        <v>13</v>
      </c>
      <c r="B22" s="48">
        <v>506140011</v>
      </c>
      <c r="C22" s="49" t="s">
        <v>24</v>
      </c>
      <c r="D22" s="37">
        <v>3</v>
      </c>
      <c r="E22" s="21" t="s">
        <v>47</v>
      </c>
      <c r="F22" s="21">
        <v>74</v>
      </c>
      <c r="G22" s="21" t="str">
        <f>IF(F22&lt;30,"Kém",IF(F22&lt;50,"Yếu",IF(F22&lt;60,"Trung bình",IF(F22&lt;70,"TB khá",IF(F22&lt;80,"Khá",IF(F22&lt;90,"Tốt","Xuất sắc"))))))</f>
        <v>Khá</v>
      </c>
      <c r="H22" s="20" t="s">
        <v>47</v>
      </c>
      <c r="I22" s="20"/>
      <c r="J22" s="22"/>
      <c r="K22" s="23"/>
      <c r="L22" s="32"/>
    </row>
    <row r="23" spans="1:12" s="24" customFormat="1" ht="18" customHeight="1" x14ac:dyDescent="0.25">
      <c r="A23" s="20">
        <v>14</v>
      </c>
      <c r="B23" s="48">
        <v>506140012</v>
      </c>
      <c r="C23" s="49" t="s">
        <v>25</v>
      </c>
      <c r="D23" s="37">
        <v>3.12</v>
      </c>
      <c r="E23" s="21" t="s">
        <v>47</v>
      </c>
      <c r="F23" s="21">
        <v>88</v>
      </c>
      <c r="G23" s="21" t="str">
        <f>IF(F23&lt;30,"Kém",IF(F23&lt;50,"Yếu",IF(F23&lt;60,"Trung bình",IF(F23&lt;70,"TB khá",IF(F23&lt;80,"Khá",IF(F23&lt;90,"Tốt","Xuất sắc"))))))</f>
        <v>Tốt</v>
      </c>
      <c r="H23" s="20" t="s">
        <v>47</v>
      </c>
      <c r="I23" s="20"/>
      <c r="J23" s="22"/>
      <c r="K23" s="23"/>
      <c r="L23" s="32"/>
    </row>
    <row r="24" spans="1:12" s="24" customFormat="1" ht="18" customHeight="1" x14ac:dyDescent="0.25">
      <c r="A24" s="20">
        <v>15</v>
      </c>
      <c r="B24" s="48">
        <v>506140013</v>
      </c>
      <c r="C24" s="49" t="s">
        <v>28</v>
      </c>
      <c r="D24" s="37">
        <v>3.4</v>
      </c>
      <c r="E24" s="21" t="s">
        <v>46</v>
      </c>
      <c r="F24" s="21">
        <v>79</v>
      </c>
      <c r="G24" s="21" t="str">
        <f>IF(F24&lt;30,"Kém",IF(F24&lt;50,"Yếu",IF(F24&lt;60,"Trung bình",IF(F24&lt;70,"TB khá",IF(F24&lt;80,"Khá",IF(F24&lt;90,"Tốt","Xuất sắc"))))))</f>
        <v>Khá</v>
      </c>
      <c r="H24" s="20" t="s">
        <v>47</v>
      </c>
      <c r="I24" s="20"/>
      <c r="J24" s="22"/>
      <c r="K24" s="23"/>
      <c r="L24" s="32"/>
    </row>
    <row r="25" spans="1:12" s="24" customFormat="1" ht="18" customHeight="1" x14ac:dyDescent="0.25">
      <c r="A25" s="20">
        <v>16</v>
      </c>
      <c r="B25" s="48">
        <v>506140014</v>
      </c>
      <c r="C25" s="49" t="s">
        <v>29</v>
      </c>
      <c r="D25" s="37">
        <v>2.97</v>
      </c>
      <c r="E25" s="21" t="s">
        <v>47</v>
      </c>
      <c r="F25" s="21">
        <v>73</v>
      </c>
      <c r="G25" s="21" t="str">
        <f>IF(F25&lt;30,"Kém",IF(F25&lt;50,"Yếu",IF(F25&lt;60,"Trung bình",IF(F25&lt;70,"TB khá",IF(F25&lt;80,"Khá",IF(F25&lt;90,"Tốt","Xuất sắc"))))))</f>
        <v>Khá</v>
      </c>
      <c r="H25" s="20" t="s">
        <v>47</v>
      </c>
      <c r="I25" s="20"/>
      <c r="J25" s="22"/>
      <c r="K25" s="23"/>
      <c r="L25" s="32"/>
    </row>
    <row r="26" spans="1:12" s="24" customFormat="1" ht="18" customHeight="1" x14ac:dyDescent="0.25">
      <c r="A26" s="20">
        <v>17</v>
      </c>
      <c r="B26" s="48">
        <v>506140015</v>
      </c>
      <c r="C26" s="49" t="s">
        <v>33</v>
      </c>
      <c r="D26" s="37">
        <v>3.4</v>
      </c>
      <c r="E26" s="21" t="s">
        <v>46</v>
      </c>
      <c r="F26" s="21">
        <v>71</v>
      </c>
      <c r="G26" s="21" t="str">
        <f>IF(F26&lt;30,"Kém",IF(F26&lt;50,"Yếu",IF(F26&lt;60,"Trung bình",IF(F26&lt;70,"TB khá",IF(F26&lt;80,"Khá",IF(F26&lt;90,"Tốt","Xuất sắc"))))))</f>
        <v>Khá</v>
      </c>
      <c r="H26" s="20" t="s">
        <v>47</v>
      </c>
      <c r="I26" s="20"/>
      <c r="J26" s="22"/>
      <c r="K26" s="23"/>
      <c r="L26" s="32"/>
    </row>
    <row r="27" spans="1:12" s="24" customFormat="1" ht="18" customHeight="1" x14ac:dyDescent="0.25">
      <c r="A27" s="20">
        <v>18</v>
      </c>
      <c r="B27" s="48">
        <v>506140017</v>
      </c>
      <c r="C27" s="49" t="s">
        <v>40</v>
      </c>
      <c r="D27" s="37">
        <v>3.57</v>
      </c>
      <c r="E27" s="21" t="s">
        <v>46</v>
      </c>
      <c r="F27" s="21">
        <v>77</v>
      </c>
      <c r="G27" s="21" t="str">
        <f>IF(F27&lt;30,"Kém",IF(F27&lt;50,"Yếu",IF(F27&lt;60,"Trung bình",IF(F27&lt;70,"TB khá",IF(F27&lt;80,"Khá",IF(F27&lt;90,"Tốt","Xuất sắc"))))))</f>
        <v>Khá</v>
      </c>
      <c r="H27" s="20" t="s">
        <v>47</v>
      </c>
      <c r="I27" s="20"/>
      <c r="J27" s="22"/>
      <c r="K27" s="23"/>
      <c r="L27" s="32"/>
    </row>
    <row r="28" spans="1:12" s="24" customFormat="1" ht="18" customHeight="1" x14ac:dyDescent="0.25">
      <c r="A28" s="20">
        <v>19</v>
      </c>
      <c r="B28" s="48">
        <v>506140018</v>
      </c>
      <c r="C28" s="49" t="s">
        <v>43</v>
      </c>
      <c r="D28" s="37">
        <v>3.09</v>
      </c>
      <c r="E28" s="21" t="s">
        <v>47</v>
      </c>
      <c r="F28" s="21">
        <v>70</v>
      </c>
      <c r="G28" s="21" t="str">
        <f>IF(F28&lt;30,"Kém",IF(F28&lt;50,"Yếu",IF(F28&lt;60,"Trung bình",IF(F28&lt;70,"TB khá",IF(F28&lt;80,"Khá",IF(F28&lt;90,"Tốt","Xuất sắc"))))))</f>
        <v>Khá</v>
      </c>
      <c r="H28" s="20" t="s">
        <v>47</v>
      </c>
      <c r="I28" s="20"/>
      <c r="J28" s="22"/>
      <c r="K28" s="23"/>
      <c r="L28" s="26"/>
    </row>
    <row r="29" spans="1:12" s="24" customFormat="1" ht="18" customHeight="1" x14ac:dyDescent="0.25">
      <c r="A29" s="20">
        <v>20</v>
      </c>
      <c r="B29" s="48">
        <v>506140019</v>
      </c>
      <c r="C29" s="49" t="s">
        <v>41</v>
      </c>
      <c r="D29" s="38">
        <v>2.4300000000000002</v>
      </c>
      <c r="E29" s="28" t="s">
        <v>48</v>
      </c>
      <c r="F29" s="29">
        <v>71</v>
      </c>
      <c r="G29" s="21" t="str">
        <f>IF(F29&lt;30,"Kém",IF(F29&lt;50,"Yếu",IF(F29&lt;60,"Trung bình",IF(F29&lt;70,"TB khá",IF(F29&lt;80,"Khá",IF(F29&lt;90,"Tốt","Xuất sắc"))))))</f>
        <v>Khá</v>
      </c>
      <c r="H29" s="27" t="s">
        <v>48</v>
      </c>
      <c r="I29" s="27"/>
      <c r="J29" s="22"/>
      <c r="K29" s="33"/>
      <c r="L29" s="32"/>
    </row>
    <row r="30" spans="1:12" s="24" customFormat="1" ht="18" customHeight="1" x14ac:dyDescent="0.25">
      <c r="A30" s="20">
        <v>21</v>
      </c>
      <c r="B30" s="48">
        <v>506140022</v>
      </c>
      <c r="C30" s="49" t="s">
        <v>42</v>
      </c>
      <c r="D30" s="37">
        <v>1.53</v>
      </c>
      <c r="E30" s="21" t="s">
        <v>74</v>
      </c>
      <c r="F30" s="21">
        <v>49</v>
      </c>
      <c r="G30" s="21" t="str">
        <f>IF(F30&lt;30,"Kém",IF(F30&lt;50,"Yếu",IF(F30&lt;60,"Trung bình",IF(F30&lt;70,"TB khá",IF(F30&lt;80,"Khá",IF(F30&lt;90,"Tốt","Xuất sắc"))))))</f>
        <v>Yếu</v>
      </c>
      <c r="H30" s="20" t="s">
        <v>74</v>
      </c>
      <c r="I30" s="20"/>
      <c r="J30" s="22"/>
      <c r="K30" s="23"/>
    </row>
    <row r="31" spans="1:12" x14ac:dyDescent="0.2">
      <c r="A31" s="50"/>
      <c r="B31" s="51"/>
      <c r="C31" s="52"/>
      <c r="D31" s="53"/>
      <c r="E31" s="31"/>
      <c r="F31" s="32"/>
      <c r="G31" s="32"/>
      <c r="H31" s="32"/>
      <c r="I31" s="32"/>
      <c r="J31" s="12"/>
      <c r="K31" s="13"/>
      <c r="L31" s="8"/>
    </row>
    <row r="32" spans="1:12" x14ac:dyDescent="0.25">
      <c r="A32" s="145" t="s">
        <v>3</v>
      </c>
      <c r="B32" s="145"/>
      <c r="C32" s="145"/>
      <c r="D32" s="145"/>
      <c r="E32" s="54"/>
      <c r="F32" s="145" t="s">
        <v>4</v>
      </c>
      <c r="G32" s="145"/>
      <c r="H32" s="145"/>
      <c r="I32" s="145"/>
      <c r="J32" s="12"/>
      <c r="K32" s="13"/>
      <c r="L32" s="5"/>
    </row>
    <row r="33" spans="1:21" x14ac:dyDescent="0.25">
      <c r="A33" s="54"/>
      <c r="B33" s="55"/>
      <c r="C33" s="55"/>
      <c r="D33" s="56"/>
      <c r="E33" s="54"/>
      <c r="F33" s="24"/>
      <c r="G33" s="55"/>
      <c r="H33" s="55"/>
      <c r="I33" s="55"/>
      <c r="J33" s="12"/>
      <c r="K33" s="13"/>
      <c r="L33" s="5"/>
    </row>
    <row r="34" spans="1:21" ht="33.75" customHeight="1" x14ac:dyDescent="0.25">
      <c r="A34" s="24"/>
      <c r="B34" s="24"/>
      <c r="C34" s="57"/>
      <c r="D34" s="24"/>
      <c r="E34" s="31"/>
      <c r="F34" s="24"/>
      <c r="G34" s="24"/>
      <c r="H34" s="24"/>
      <c r="I34" s="24"/>
      <c r="J34" s="12"/>
      <c r="K34" s="13"/>
      <c r="L34" s="5"/>
    </row>
    <row r="35" spans="1:21" ht="31.5" customHeight="1" x14ac:dyDescent="0.25">
      <c r="A35" s="24"/>
      <c r="B35" s="24"/>
      <c r="C35" s="57"/>
      <c r="D35" s="24"/>
      <c r="E35" s="31"/>
      <c r="F35" s="24"/>
      <c r="G35" s="24"/>
      <c r="H35" s="24"/>
      <c r="I35" s="24"/>
      <c r="J35" s="12"/>
      <c r="K35" s="13"/>
      <c r="L35" s="5"/>
    </row>
    <row r="36" spans="1:21" x14ac:dyDescent="0.25">
      <c r="A36" s="146" t="s">
        <v>20</v>
      </c>
      <c r="B36" s="146"/>
      <c r="C36" s="146"/>
      <c r="D36" s="146"/>
      <c r="E36" s="47"/>
      <c r="F36" s="146" t="s">
        <v>45</v>
      </c>
      <c r="G36" s="146"/>
      <c r="H36" s="146"/>
      <c r="I36" s="146"/>
      <c r="J36" s="12"/>
      <c r="K36" s="13"/>
      <c r="L36" s="5"/>
    </row>
    <row r="37" spans="1:21" x14ac:dyDescent="0.25">
      <c r="A37" s="32"/>
      <c r="B37" s="58"/>
      <c r="C37" s="59"/>
      <c r="D37" s="60"/>
      <c r="E37" s="23"/>
      <c r="F37" s="32"/>
      <c r="G37" s="32"/>
      <c r="H37" s="32"/>
      <c r="I37" s="32"/>
      <c r="J37" s="12"/>
      <c r="K37" s="13"/>
      <c r="L37" s="5"/>
    </row>
    <row r="38" spans="1:21" s="44" customFormat="1" x14ac:dyDescent="0.25">
      <c r="A38" s="39"/>
      <c r="B38" s="143" t="s">
        <v>22</v>
      </c>
      <c r="C38" s="40" t="s">
        <v>6</v>
      </c>
      <c r="D38" s="40" t="s">
        <v>21</v>
      </c>
      <c r="E38" s="40" t="s">
        <v>8</v>
      </c>
      <c r="F38" s="40" t="s">
        <v>5</v>
      </c>
      <c r="G38" s="40" t="s">
        <v>9</v>
      </c>
      <c r="H38" s="41" t="s">
        <v>18</v>
      </c>
      <c r="I38" s="41" t="s">
        <v>10</v>
      </c>
      <c r="J38" s="42"/>
      <c r="K38" s="43"/>
      <c r="L38" s="39"/>
    </row>
    <row r="39" spans="1:21" x14ac:dyDescent="0.25">
      <c r="A39" s="32"/>
      <c r="B39" s="144"/>
      <c r="C39" s="61">
        <f>COUNTIF(H10:H29,"Xuất sắc")</f>
        <v>1</v>
      </c>
      <c r="D39" s="61">
        <f>COUNTIF(H10:H29,"Giỏi")</f>
        <v>11</v>
      </c>
      <c r="E39" s="61">
        <f>COUNTIF(H10:H29,"Khá")</f>
        <v>7</v>
      </c>
      <c r="F39" s="61">
        <f>COUNTIF(H10:H29,"Trung bình khá")</f>
        <v>0</v>
      </c>
      <c r="G39" s="61">
        <f>COUNTIF(H10:H29,"Trung bình")</f>
        <v>1</v>
      </c>
      <c r="H39" s="62">
        <f>COUNTIF(H10:H29,"Yếu")</f>
        <v>0</v>
      </c>
      <c r="I39" s="62">
        <f>COUNTIF(H10:H29,"Kém")</f>
        <v>0</v>
      </c>
      <c r="J39" s="12"/>
      <c r="K39" s="13"/>
      <c r="L39" s="5"/>
    </row>
    <row r="40" spans="1:21" x14ac:dyDescent="0.25">
      <c r="C40" s="3"/>
      <c r="H40" s="6"/>
      <c r="I40" s="6"/>
      <c r="J40" s="12"/>
      <c r="K40" s="13"/>
      <c r="L40" s="7"/>
    </row>
    <row r="41" spans="1:21" x14ac:dyDescent="0.25">
      <c r="C41" s="3"/>
      <c r="E41" s="3"/>
      <c r="J41" s="14"/>
      <c r="R41" s="15"/>
      <c r="S41" s="14"/>
      <c r="T41" s="14"/>
      <c r="U41" s="14"/>
    </row>
    <row r="42" spans="1:21" x14ac:dyDescent="0.25">
      <c r="C42" s="3"/>
      <c r="E42" s="3"/>
      <c r="J42" s="14"/>
      <c r="R42" s="9"/>
      <c r="S42" s="9"/>
      <c r="T42" s="14"/>
      <c r="U42" s="14"/>
    </row>
    <row r="43" spans="1:21" x14ac:dyDescent="0.25">
      <c r="C43" s="3"/>
      <c r="E43" s="3"/>
      <c r="J43" s="7"/>
      <c r="K43" s="6"/>
      <c r="L43" s="7"/>
    </row>
    <row r="44" spans="1:21" x14ac:dyDescent="0.25">
      <c r="C44" s="3"/>
      <c r="E44" s="3"/>
      <c r="J44" s="5"/>
      <c r="K44" s="6"/>
      <c r="L44" s="7"/>
    </row>
    <row r="45" spans="1:21" x14ac:dyDescent="0.25">
      <c r="C45" s="3"/>
      <c r="E45" s="3"/>
      <c r="J45" s="5"/>
      <c r="K45" s="6"/>
      <c r="L45" s="7"/>
    </row>
    <row r="46" spans="1:21" x14ac:dyDescent="0.25">
      <c r="C46" s="3"/>
      <c r="E46" s="3"/>
      <c r="J46" s="5"/>
      <c r="K46" s="6"/>
      <c r="L46" s="7"/>
    </row>
    <row r="47" spans="1:21" x14ac:dyDescent="0.25">
      <c r="C47" s="3"/>
      <c r="E47" s="3"/>
      <c r="J47" s="5"/>
      <c r="K47" s="6"/>
      <c r="L47" s="7"/>
    </row>
    <row r="48" spans="1:21" x14ac:dyDescent="0.25">
      <c r="C48" s="3"/>
      <c r="E48" s="3"/>
      <c r="J48" s="5"/>
      <c r="K48" s="5"/>
      <c r="L48" s="5"/>
    </row>
  </sheetData>
  <sortState ref="A11:I21">
    <sortCondition descending="1" ref="D11:D21"/>
  </sortState>
  <mergeCells count="19">
    <mergeCell ref="A1:C1"/>
    <mergeCell ref="F1:G1"/>
    <mergeCell ref="F2:G2"/>
    <mergeCell ref="A2:C2"/>
    <mergeCell ref="D8:E8"/>
    <mergeCell ref="F8:G8"/>
    <mergeCell ref="A4:I4"/>
    <mergeCell ref="I8:I9"/>
    <mergeCell ref="A5:I5"/>
    <mergeCell ref="A6:I6"/>
    <mergeCell ref="A8:A9"/>
    <mergeCell ref="B8:B9"/>
    <mergeCell ref="C8:C9"/>
    <mergeCell ref="H8:H9"/>
    <mergeCell ref="B38:B39"/>
    <mergeCell ref="F32:I32"/>
    <mergeCell ref="F36:I36"/>
    <mergeCell ref="A32:D32"/>
    <mergeCell ref="A36:D36"/>
  </mergeCells>
  <pageMargins left="0.2" right="0.2" top="0.25" bottom="0.25" header="0.18" footer="0.22"/>
  <pageSetup paperSize="9" orientation="landscape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B10" sqref="B10:I20"/>
    </sheetView>
  </sheetViews>
  <sheetFormatPr defaultRowHeight="16.5" x14ac:dyDescent="0.25"/>
  <cols>
    <col min="1" max="1" width="5.75" style="24" customWidth="1"/>
    <col min="2" max="2" width="12.125" style="24" customWidth="1"/>
    <col min="3" max="3" width="24.375" style="57" customWidth="1"/>
    <col min="4" max="4" width="14.25" style="24" customWidth="1"/>
    <col min="5" max="5" width="14.25" style="31" customWidth="1"/>
    <col min="6" max="7" width="14.25" style="24" customWidth="1"/>
    <col min="8" max="9" width="17.125" style="24" customWidth="1"/>
    <col min="10" max="10" width="20.375" style="24" customWidth="1"/>
    <col min="11" max="11" width="7.25" style="24" customWidth="1"/>
    <col min="12" max="16384" width="9" style="24"/>
  </cols>
  <sheetData>
    <row r="1" spans="1:12" s="134" customFormat="1" x14ac:dyDescent="0.25">
      <c r="A1" s="159" t="s">
        <v>7</v>
      </c>
      <c r="B1" s="160"/>
      <c r="C1" s="160"/>
      <c r="D1" s="130"/>
      <c r="E1" s="133"/>
      <c r="F1" s="161"/>
      <c r="G1" s="161"/>
    </row>
    <row r="2" spans="1:12" s="134" customFormat="1" x14ac:dyDescent="0.25">
      <c r="A2" s="161" t="s">
        <v>107</v>
      </c>
      <c r="B2" s="161"/>
      <c r="C2" s="161"/>
      <c r="D2" s="135"/>
      <c r="E2" s="136"/>
      <c r="F2" s="162"/>
      <c r="G2" s="162"/>
      <c r="H2" s="137"/>
      <c r="I2" s="137"/>
    </row>
    <row r="3" spans="1:12" s="134" customFormat="1" x14ac:dyDescent="0.25">
      <c r="C3" s="138"/>
      <c r="E3" s="139"/>
    </row>
    <row r="4" spans="1:12" s="134" customFormat="1" ht="22.5" x14ac:dyDescent="0.25">
      <c r="A4" s="158" t="s">
        <v>17</v>
      </c>
      <c r="B4" s="158"/>
      <c r="C4" s="158"/>
      <c r="D4" s="158"/>
      <c r="E4" s="158"/>
      <c r="F4" s="158"/>
      <c r="G4" s="158"/>
      <c r="H4" s="158"/>
      <c r="I4" s="158"/>
    </row>
    <row r="5" spans="1:12" s="134" customFormat="1" ht="22.5" x14ac:dyDescent="0.25">
      <c r="A5" s="158" t="s">
        <v>108</v>
      </c>
      <c r="B5" s="158"/>
      <c r="C5" s="158"/>
      <c r="D5" s="158"/>
      <c r="E5" s="158"/>
      <c r="F5" s="158"/>
      <c r="G5" s="158"/>
      <c r="H5" s="158"/>
      <c r="I5" s="158"/>
    </row>
    <row r="6" spans="1:12" s="134" customFormat="1" ht="19.5" x14ac:dyDescent="0.25">
      <c r="A6" s="155" t="s">
        <v>109</v>
      </c>
      <c r="B6" s="155"/>
      <c r="C6" s="155"/>
      <c r="D6" s="155"/>
      <c r="E6" s="155"/>
      <c r="F6" s="155"/>
      <c r="G6" s="155"/>
      <c r="H6" s="155"/>
      <c r="I6" s="155"/>
    </row>
    <row r="7" spans="1:12" s="134" customFormat="1" x14ac:dyDescent="0.25">
      <c r="C7" s="138"/>
      <c r="E7" s="140"/>
    </row>
    <row r="8" spans="1:12" s="134" customFormat="1" x14ac:dyDescent="0.25">
      <c r="A8" s="156" t="s">
        <v>1</v>
      </c>
      <c r="B8" s="156" t="s">
        <v>2</v>
      </c>
      <c r="C8" s="156" t="s">
        <v>0</v>
      </c>
      <c r="D8" s="156" t="s">
        <v>12</v>
      </c>
      <c r="E8" s="156"/>
      <c r="F8" s="156" t="s">
        <v>15</v>
      </c>
      <c r="G8" s="156"/>
      <c r="H8" s="157" t="s">
        <v>16</v>
      </c>
      <c r="I8" s="157" t="s">
        <v>19</v>
      </c>
    </row>
    <row r="9" spans="1:12" s="134" customFormat="1" x14ac:dyDescent="0.25">
      <c r="A9" s="156"/>
      <c r="B9" s="156"/>
      <c r="C9" s="156"/>
      <c r="D9" s="45" t="s">
        <v>13</v>
      </c>
      <c r="E9" s="46" t="s">
        <v>14</v>
      </c>
      <c r="F9" s="45" t="s">
        <v>13</v>
      </c>
      <c r="G9" s="45" t="s">
        <v>14</v>
      </c>
      <c r="H9" s="156"/>
      <c r="I9" s="157"/>
    </row>
    <row r="10" spans="1:12" x14ac:dyDescent="0.25">
      <c r="A10" s="20">
        <v>1</v>
      </c>
      <c r="B10" s="48">
        <v>506160019</v>
      </c>
      <c r="C10" s="49" t="s">
        <v>121</v>
      </c>
      <c r="D10" s="37">
        <v>3.25</v>
      </c>
      <c r="E10" s="21" t="s">
        <v>46</v>
      </c>
      <c r="F10" s="21">
        <v>90</v>
      </c>
      <c r="G10" s="21" t="str">
        <f>IF(F10&lt;30,"Kém",IF(F10&lt;50,"Yếu",IF(F10&lt;60,"Trung bình",IF(F10&lt;70,"TB khá",IF(F10&lt;80,"Khá",IF(F10&lt;90,"Tốt","Xuất sắc"))))))</f>
        <v>Xuất sắc</v>
      </c>
      <c r="H10" s="20" t="s">
        <v>46</v>
      </c>
      <c r="I10" s="20"/>
      <c r="J10" s="22"/>
      <c r="K10" s="23"/>
    </row>
    <row r="11" spans="1:12" ht="21" customHeight="1" x14ac:dyDescent="0.25">
      <c r="A11" s="20">
        <v>2</v>
      </c>
      <c r="B11" s="48">
        <v>506160001</v>
      </c>
      <c r="C11" s="49" t="s">
        <v>111</v>
      </c>
      <c r="D11" s="37">
        <v>2.56</v>
      </c>
      <c r="E11" s="21" t="s">
        <v>47</v>
      </c>
      <c r="F11" s="21">
        <v>86</v>
      </c>
      <c r="G11" s="21" t="str">
        <f>IF(F11&lt;30,"Kém",IF(F11&lt;50,"Yếu",IF(F11&lt;60,"Trung bình",IF(F11&lt;70,"TB khá",IF(F11&lt;80,"Khá",IF(F11&lt;90,"Tốt","Xuất sắc"))))))</f>
        <v>Tốt</v>
      </c>
      <c r="H11" s="20" t="s">
        <v>47</v>
      </c>
      <c r="I11" s="20"/>
      <c r="J11" s="22"/>
      <c r="K11" s="23"/>
      <c r="L11" s="25"/>
    </row>
    <row r="12" spans="1:12" x14ac:dyDescent="0.25">
      <c r="A12" s="20">
        <v>3</v>
      </c>
      <c r="B12" s="48">
        <v>506160005</v>
      </c>
      <c r="C12" s="49" t="s">
        <v>117</v>
      </c>
      <c r="D12" s="37">
        <v>2.69</v>
      </c>
      <c r="E12" s="21" t="s">
        <v>47</v>
      </c>
      <c r="F12" s="21">
        <v>71</v>
      </c>
      <c r="G12" s="21" t="str">
        <f>IF(F12&lt;30,"Kém",IF(F12&lt;50,"Yếu",IF(F12&lt;60,"Trung bình",IF(F12&lt;70,"TB khá",IF(F12&lt;80,"Khá",IF(F12&lt;90,"Tốt","Xuất sắc"))))))</f>
        <v>Khá</v>
      </c>
      <c r="H12" s="20" t="s">
        <v>47</v>
      </c>
      <c r="I12" s="20"/>
      <c r="J12" s="22"/>
      <c r="K12" s="23"/>
      <c r="L12" s="25"/>
    </row>
    <row r="13" spans="1:12" x14ac:dyDescent="0.25">
      <c r="A13" s="20">
        <v>4</v>
      </c>
      <c r="B13" s="48">
        <v>506160010</v>
      </c>
      <c r="C13" s="49" t="s">
        <v>113</v>
      </c>
      <c r="D13" s="37">
        <v>3.19</v>
      </c>
      <c r="E13" s="21" t="s">
        <v>47</v>
      </c>
      <c r="F13" s="21">
        <v>81</v>
      </c>
      <c r="G13" s="21" t="str">
        <f>IF(F13&lt;30,"Kém",IF(F13&lt;50,"Yếu",IF(F13&lt;60,"Trung bình",IF(F13&lt;70,"TB khá",IF(F13&lt;80,"Khá",IF(F13&lt;90,"Tốt","Xuất sắc"))))))</f>
        <v>Tốt</v>
      </c>
      <c r="H13" s="20" t="s">
        <v>47</v>
      </c>
      <c r="I13" s="20"/>
      <c r="J13" s="22"/>
      <c r="K13" s="23"/>
      <c r="L13" s="25"/>
    </row>
    <row r="14" spans="1:12" x14ac:dyDescent="0.25">
      <c r="A14" s="20">
        <v>5</v>
      </c>
      <c r="B14" s="48">
        <v>506160014</v>
      </c>
      <c r="C14" s="49" t="s">
        <v>115</v>
      </c>
      <c r="D14" s="37">
        <v>3</v>
      </c>
      <c r="E14" s="21" t="s">
        <v>47</v>
      </c>
      <c r="F14" s="21">
        <v>84</v>
      </c>
      <c r="G14" s="21" t="str">
        <f>IF(F14&lt;30,"Kém",IF(F14&lt;50,"Yếu",IF(F14&lt;60,"Trung bình",IF(F14&lt;70,"TB khá",IF(F14&lt;80,"Khá",IF(F14&lt;90,"Tốt","Xuất sắc"))))))</f>
        <v>Tốt</v>
      </c>
      <c r="H14" s="20" t="s">
        <v>47</v>
      </c>
      <c r="I14" s="20"/>
      <c r="J14" s="22"/>
      <c r="K14" s="23"/>
      <c r="L14" s="25"/>
    </row>
    <row r="15" spans="1:12" x14ac:dyDescent="0.25">
      <c r="A15" s="20">
        <v>6</v>
      </c>
      <c r="B15" s="48">
        <v>506160018</v>
      </c>
      <c r="C15" s="49" t="s">
        <v>120</v>
      </c>
      <c r="D15" s="37">
        <v>3</v>
      </c>
      <c r="E15" s="21" t="s">
        <v>47</v>
      </c>
      <c r="F15" s="21">
        <v>83</v>
      </c>
      <c r="G15" s="21" t="str">
        <f>IF(F15&lt;30,"Kém",IF(F15&lt;50,"Yếu",IF(F15&lt;60,"Trung bình",IF(F15&lt;70,"TB khá",IF(F15&lt;80,"Khá",IF(F15&lt;90,"Tốt","Xuất sắc"))))))</f>
        <v>Tốt</v>
      </c>
      <c r="H15" s="20" t="s">
        <v>47</v>
      </c>
      <c r="I15" s="20"/>
      <c r="J15" s="22"/>
      <c r="K15" s="23"/>
      <c r="L15" s="26"/>
    </row>
    <row r="16" spans="1:12" x14ac:dyDescent="0.25">
      <c r="A16" s="20">
        <v>7</v>
      </c>
      <c r="B16" s="48">
        <v>506160003</v>
      </c>
      <c r="C16" s="49" t="s">
        <v>112</v>
      </c>
      <c r="D16" s="37">
        <v>2</v>
      </c>
      <c r="E16" s="21" t="s">
        <v>48</v>
      </c>
      <c r="F16" s="21">
        <v>54</v>
      </c>
      <c r="G16" s="21" t="str">
        <f>IF(F16&lt;30,"Kém",IF(F16&lt;50,"Yếu",IF(F16&lt;60,"Trung bình",IF(F16&lt;70,"TB khá",IF(F16&lt;80,"Khá",IF(F16&lt;90,"Tốt","Xuất sắc"))))))</f>
        <v>Trung bình</v>
      </c>
      <c r="H16" s="20" t="s">
        <v>48</v>
      </c>
      <c r="I16" s="20"/>
      <c r="J16" s="22"/>
      <c r="K16" s="23"/>
      <c r="L16" s="26"/>
    </row>
    <row r="17" spans="1:21" s="31" customFormat="1" x14ac:dyDescent="0.25">
      <c r="A17" s="20">
        <v>8</v>
      </c>
      <c r="B17" s="48">
        <v>506160015</v>
      </c>
      <c r="C17" s="49" t="s">
        <v>116</v>
      </c>
      <c r="D17" s="37">
        <v>2.44</v>
      </c>
      <c r="E17" s="21" t="s">
        <v>48</v>
      </c>
      <c r="F17" s="21">
        <v>88</v>
      </c>
      <c r="G17" s="21" t="str">
        <f>IF(F17&lt;30,"Kém",IF(F17&lt;50,"Yếu",IF(F17&lt;60,"Trung bình",IF(F17&lt;70,"TB khá",IF(F17&lt;80,"Khá",IF(F17&lt;90,"Tốt","Xuất sắc"))))))</f>
        <v>Tốt</v>
      </c>
      <c r="H17" s="20" t="s">
        <v>48</v>
      </c>
      <c r="I17" s="20"/>
      <c r="J17" s="22"/>
      <c r="K17" s="23"/>
      <c r="L17" s="30"/>
    </row>
    <row r="18" spans="1:21" x14ac:dyDescent="0.25">
      <c r="A18" s="20">
        <v>9</v>
      </c>
      <c r="B18" s="48">
        <v>506160016</v>
      </c>
      <c r="C18" s="49" t="s">
        <v>118</v>
      </c>
      <c r="D18" s="37">
        <v>2.31</v>
      </c>
      <c r="E18" s="21" t="s">
        <v>48</v>
      </c>
      <c r="F18" s="21">
        <v>53</v>
      </c>
      <c r="G18" s="21" t="str">
        <f>IF(F18&lt;30,"Kém",IF(F18&lt;50,"Yếu",IF(F18&lt;60,"Trung bình",IF(F18&lt;70,"TB khá",IF(F18&lt;80,"Khá",IF(F18&lt;90,"Tốt","Xuất sắc"))))))</f>
        <v>Trung bình</v>
      </c>
      <c r="H18" s="20" t="s">
        <v>48</v>
      </c>
      <c r="I18" s="20"/>
      <c r="J18" s="22"/>
      <c r="K18" s="23"/>
      <c r="L18" s="26"/>
    </row>
    <row r="19" spans="1:21" x14ac:dyDescent="0.25">
      <c r="A19" s="20">
        <v>10</v>
      </c>
      <c r="B19" s="48">
        <v>506160017</v>
      </c>
      <c r="C19" s="49" t="s">
        <v>119</v>
      </c>
      <c r="D19" s="37">
        <v>2.44</v>
      </c>
      <c r="E19" s="21" t="s">
        <v>48</v>
      </c>
      <c r="F19" s="21">
        <v>65</v>
      </c>
      <c r="G19" s="21" t="str">
        <f>IF(F19&lt;30,"Kém",IF(F19&lt;50,"Yếu",IF(F19&lt;60,"Trung bình",IF(F19&lt;70,"TB khá",IF(F19&lt;80,"Khá",IF(F19&lt;90,"Tốt","Xuất sắc"))))))</f>
        <v>TB khá</v>
      </c>
      <c r="H19" s="20" t="s">
        <v>48</v>
      </c>
      <c r="I19" s="20"/>
      <c r="J19" s="22"/>
      <c r="K19" s="23"/>
      <c r="L19" s="26"/>
    </row>
    <row r="20" spans="1:21" x14ac:dyDescent="0.25">
      <c r="A20" s="20">
        <v>11</v>
      </c>
      <c r="B20" s="48">
        <v>506160013</v>
      </c>
      <c r="C20" s="49" t="s">
        <v>114</v>
      </c>
      <c r="D20" s="37">
        <v>1.81</v>
      </c>
      <c r="E20" s="21" t="s">
        <v>74</v>
      </c>
      <c r="F20" s="21">
        <v>62</v>
      </c>
      <c r="G20" s="21" t="str">
        <f>IF(F20&lt;30,"Kém",IF(F20&lt;50,"Yếu",IF(F20&lt;60,"Trung bình",IF(F20&lt;70,"TB khá",IF(F20&lt;80,"Khá",IF(F20&lt;90,"Tốt","Xuất sắc"))))))</f>
        <v>TB khá</v>
      </c>
      <c r="H20" s="20" t="s">
        <v>74</v>
      </c>
      <c r="I20" s="20"/>
      <c r="J20" s="22"/>
      <c r="K20" s="23"/>
      <c r="L20" s="25"/>
    </row>
    <row r="21" spans="1:21" x14ac:dyDescent="0.2">
      <c r="A21" s="50"/>
      <c r="B21" s="51"/>
      <c r="C21" s="52"/>
      <c r="D21" s="53"/>
      <c r="F21" s="32"/>
      <c r="G21" s="32"/>
      <c r="H21" s="32"/>
      <c r="I21" s="32"/>
      <c r="J21" s="22"/>
      <c r="K21" s="23"/>
      <c r="L21" s="26"/>
    </row>
    <row r="22" spans="1:21" x14ac:dyDescent="0.25">
      <c r="A22" s="145" t="s">
        <v>3</v>
      </c>
      <c r="B22" s="145"/>
      <c r="C22" s="145"/>
      <c r="D22" s="145"/>
      <c r="E22" s="54"/>
      <c r="F22" s="145" t="s">
        <v>4</v>
      </c>
      <c r="G22" s="145"/>
      <c r="H22" s="145"/>
      <c r="I22" s="145"/>
      <c r="J22" s="22"/>
      <c r="K22" s="23"/>
      <c r="L22" s="32"/>
    </row>
    <row r="23" spans="1:21" x14ac:dyDescent="0.25">
      <c r="A23" s="54"/>
      <c r="B23" s="128"/>
      <c r="C23" s="128"/>
      <c r="D23" s="56"/>
      <c r="E23" s="54"/>
      <c r="G23" s="128"/>
      <c r="H23" s="128"/>
      <c r="I23" s="128"/>
      <c r="J23" s="22"/>
      <c r="K23" s="23"/>
      <c r="L23" s="32"/>
    </row>
    <row r="24" spans="1:21" ht="33.75" customHeight="1" x14ac:dyDescent="0.25">
      <c r="J24" s="22"/>
      <c r="K24" s="23"/>
      <c r="L24" s="32"/>
    </row>
    <row r="25" spans="1:21" ht="31.5" customHeight="1" x14ac:dyDescent="0.25">
      <c r="J25" s="22"/>
      <c r="K25" s="23"/>
      <c r="L25" s="32"/>
    </row>
    <row r="26" spans="1:21" x14ac:dyDescent="0.25">
      <c r="A26" s="146" t="s">
        <v>20</v>
      </c>
      <c r="B26" s="146"/>
      <c r="C26" s="146"/>
      <c r="D26" s="146"/>
      <c r="E26" s="47"/>
      <c r="F26" s="146" t="s">
        <v>45</v>
      </c>
      <c r="G26" s="146"/>
      <c r="H26" s="146"/>
      <c r="I26" s="146"/>
      <c r="J26" s="22"/>
      <c r="K26" s="23"/>
      <c r="L26" s="32"/>
    </row>
    <row r="27" spans="1:21" x14ac:dyDescent="0.25">
      <c r="A27" s="32"/>
      <c r="B27" s="58"/>
      <c r="C27" s="59"/>
      <c r="D27" s="60"/>
      <c r="E27" s="23"/>
      <c r="F27" s="32"/>
      <c r="G27" s="32"/>
      <c r="H27" s="32"/>
      <c r="I27" s="32"/>
      <c r="J27" s="22"/>
      <c r="K27" s="23"/>
      <c r="L27" s="32"/>
    </row>
    <row r="28" spans="1:21" s="129" customFormat="1" x14ac:dyDescent="0.25">
      <c r="A28" s="39"/>
      <c r="B28" s="143" t="s">
        <v>22</v>
      </c>
      <c r="C28" s="40" t="s">
        <v>6</v>
      </c>
      <c r="D28" s="40" t="s">
        <v>21</v>
      </c>
      <c r="E28" s="40" t="s">
        <v>8</v>
      </c>
      <c r="F28" s="40" t="s">
        <v>5</v>
      </c>
      <c r="G28" s="40" t="s">
        <v>9</v>
      </c>
      <c r="H28" s="41" t="s">
        <v>18</v>
      </c>
      <c r="I28" s="41" t="s">
        <v>10</v>
      </c>
      <c r="J28" s="42"/>
      <c r="K28" s="43"/>
      <c r="L28" s="39"/>
    </row>
    <row r="29" spans="1:21" x14ac:dyDescent="0.25">
      <c r="A29" s="32"/>
      <c r="B29" s="144"/>
      <c r="C29" s="61">
        <f>COUNTIF(H10:H20,"Xuất sắc")</f>
        <v>0</v>
      </c>
      <c r="D29" s="61">
        <f>COUNTIF(H10:H20,"Giỏi")</f>
        <v>1</v>
      </c>
      <c r="E29" s="61">
        <f>COUNTIF(H10:H20,"Khá")</f>
        <v>5</v>
      </c>
      <c r="F29" s="61">
        <f>COUNTIF(H10:H20,"Trung bình khá")</f>
        <v>0</v>
      </c>
      <c r="G29" s="61">
        <f>COUNTIF(H10:H20,"Trung bình")</f>
        <v>4</v>
      </c>
      <c r="H29" s="62">
        <f>COUNTIF(H10:H20,"Yếu")</f>
        <v>1</v>
      </c>
      <c r="I29" s="62">
        <f>COUNTIF(H10:H20,"Kém")</f>
        <v>0</v>
      </c>
      <c r="J29" s="22"/>
      <c r="K29" s="23"/>
      <c r="L29" s="32"/>
    </row>
    <row r="30" spans="1:21" x14ac:dyDescent="0.25">
      <c r="C30" s="24"/>
      <c r="H30" s="97"/>
      <c r="I30" s="97"/>
      <c r="J30" s="22"/>
      <c r="K30" s="23"/>
      <c r="L30" s="25"/>
    </row>
    <row r="31" spans="1:21" x14ac:dyDescent="0.25">
      <c r="C31" s="24"/>
      <c r="E31" s="24"/>
      <c r="J31" s="54"/>
      <c r="R31" s="141"/>
      <c r="S31" s="54"/>
      <c r="T31" s="54"/>
      <c r="U31" s="54"/>
    </row>
    <row r="32" spans="1:21" x14ac:dyDescent="0.25">
      <c r="C32" s="24"/>
      <c r="E32" s="24"/>
      <c r="J32" s="54"/>
      <c r="R32" s="128"/>
      <c r="S32" s="128"/>
      <c r="T32" s="54"/>
      <c r="U32" s="54"/>
    </row>
    <row r="33" spans="3:12" x14ac:dyDescent="0.25">
      <c r="C33" s="24"/>
      <c r="E33" s="24"/>
      <c r="J33" s="25"/>
      <c r="K33" s="97"/>
      <c r="L33" s="25"/>
    </row>
    <row r="34" spans="3:12" x14ac:dyDescent="0.25">
      <c r="C34" s="24"/>
      <c r="E34" s="24"/>
      <c r="J34" s="32"/>
      <c r="K34" s="97"/>
      <c r="L34" s="25"/>
    </row>
    <row r="35" spans="3:12" x14ac:dyDescent="0.25">
      <c r="C35" s="24"/>
      <c r="E35" s="24"/>
      <c r="J35" s="32"/>
      <c r="K35" s="97"/>
      <c r="L35" s="25"/>
    </row>
    <row r="36" spans="3:12" x14ac:dyDescent="0.25">
      <c r="C36" s="24"/>
      <c r="E36" s="24"/>
      <c r="J36" s="32"/>
      <c r="K36" s="97"/>
      <c r="L36" s="25"/>
    </row>
    <row r="37" spans="3:12" x14ac:dyDescent="0.25">
      <c r="C37" s="24"/>
      <c r="E37" s="24"/>
      <c r="J37" s="32"/>
      <c r="K37" s="97"/>
      <c r="L37" s="25"/>
    </row>
    <row r="38" spans="3:12" x14ac:dyDescent="0.25">
      <c r="C38" s="24"/>
      <c r="E38" s="24"/>
      <c r="J38" s="32"/>
      <c r="K38" s="32"/>
      <c r="L38" s="32"/>
    </row>
  </sheetData>
  <sortState ref="B10:I20">
    <sortCondition ref="H10:H20"/>
  </sortState>
  <mergeCells count="19">
    <mergeCell ref="A5:I5"/>
    <mergeCell ref="A1:C1"/>
    <mergeCell ref="F1:G1"/>
    <mergeCell ref="A2:C2"/>
    <mergeCell ref="F2:G2"/>
    <mergeCell ref="A4:I4"/>
    <mergeCell ref="A6:I6"/>
    <mergeCell ref="A8:A9"/>
    <mergeCell ref="B8:B9"/>
    <mergeCell ref="C8:C9"/>
    <mergeCell ref="D8:E8"/>
    <mergeCell ref="F8:G8"/>
    <mergeCell ref="H8:H9"/>
    <mergeCell ref="I8:I9"/>
    <mergeCell ref="A22:D22"/>
    <mergeCell ref="F22:I22"/>
    <mergeCell ref="A26:D26"/>
    <mergeCell ref="F26:I26"/>
    <mergeCell ref="B28:B29"/>
  </mergeCells>
  <pageMargins left="0.25" right="0.2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7" workbookViewId="0">
      <selection activeCell="H11" sqref="H11:H20"/>
    </sheetView>
  </sheetViews>
  <sheetFormatPr defaultRowHeight="15.75" x14ac:dyDescent="0.25"/>
  <cols>
    <col min="1" max="1" width="5.75" style="109" customWidth="1"/>
    <col min="2" max="2" width="12.125" style="109" customWidth="1"/>
    <col min="3" max="3" width="24.375" style="116" customWidth="1"/>
    <col min="4" max="4" width="14.25" style="109" customWidth="1"/>
    <col min="5" max="5" width="14.25" style="110" customWidth="1"/>
    <col min="6" max="7" width="14.25" style="109" customWidth="1"/>
    <col min="8" max="9" width="17.125" style="109" customWidth="1"/>
    <col min="10" max="10" width="20.375" style="109" customWidth="1"/>
    <col min="11" max="11" width="7.25" style="109" customWidth="1"/>
    <col min="12" max="16384" width="9" style="109"/>
  </cols>
  <sheetData>
    <row r="1" spans="1:12" s="100" customFormat="1" ht="34.5" customHeight="1" x14ac:dyDescent="0.25">
      <c r="A1" s="159" t="s">
        <v>7</v>
      </c>
      <c r="B1" s="160"/>
      <c r="C1" s="160"/>
      <c r="D1" s="98"/>
      <c r="E1" s="99"/>
      <c r="F1" s="163"/>
      <c r="G1" s="163"/>
    </row>
    <row r="2" spans="1:12" s="100" customFormat="1" ht="16.5" x14ac:dyDescent="0.25">
      <c r="A2" s="161" t="s">
        <v>107</v>
      </c>
      <c r="B2" s="161"/>
      <c r="C2" s="161"/>
      <c r="D2" s="101"/>
      <c r="E2" s="102"/>
      <c r="F2" s="164"/>
      <c r="G2" s="164"/>
      <c r="H2" s="103"/>
      <c r="I2" s="103"/>
    </row>
    <row r="3" spans="1:12" s="100" customFormat="1" x14ac:dyDescent="0.25">
      <c r="C3" s="104"/>
      <c r="E3" s="105"/>
    </row>
    <row r="4" spans="1:12" s="100" customFormat="1" ht="22.5" x14ac:dyDescent="0.25">
      <c r="A4" s="158" t="s">
        <v>17</v>
      </c>
      <c r="B4" s="158"/>
      <c r="C4" s="158"/>
      <c r="D4" s="158"/>
      <c r="E4" s="158"/>
      <c r="F4" s="158"/>
      <c r="G4" s="158"/>
      <c r="H4" s="158"/>
      <c r="I4" s="158"/>
    </row>
    <row r="5" spans="1:12" s="100" customFormat="1" ht="22.5" x14ac:dyDescent="0.25">
      <c r="A5" s="158" t="s">
        <v>108</v>
      </c>
      <c r="B5" s="158"/>
      <c r="C5" s="158"/>
      <c r="D5" s="158"/>
      <c r="E5" s="158"/>
      <c r="F5" s="158"/>
      <c r="G5" s="158"/>
      <c r="H5" s="158"/>
      <c r="I5" s="158"/>
    </row>
    <row r="6" spans="1:12" s="100" customFormat="1" ht="22.5" x14ac:dyDescent="0.25">
      <c r="A6" s="158" t="s">
        <v>79</v>
      </c>
      <c r="B6" s="158"/>
      <c r="C6" s="158"/>
      <c r="D6" s="158"/>
      <c r="E6" s="158"/>
      <c r="F6" s="158"/>
      <c r="G6" s="158"/>
      <c r="H6" s="158"/>
      <c r="I6" s="158"/>
    </row>
    <row r="7" spans="1:12" s="100" customFormat="1" x14ac:dyDescent="0.25">
      <c r="C7" s="104"/>
      <c r="E7" s="106"/>
    </row>
    <row r="8" spans="1:12" s="100" customFormat="1" x14ac:dyDescent="0.25">
      <c r="A8" s="165" t="s">
        <v>1</v>
      </c>
      <c r="B8" s="165" t="s">
        <v>2</v>
      </c>
      <c r="C8" s="165" t="s">
        <v>0</v>
      </c>
      <c r="D8" s="165" t="s">
        <v>12</v>
      </c>
      <c r="E8" s="165"/>
      <c r="F8" s="165" t="s">
        <v>15</v>
      </c>
      <c r="G8" s="165"/>
      <c r="H8" s="166" t="s">
        <v>16</v>
      </c>
      <c r="I8" s="166" t="s">
        <v>19</v>
      </c>
    </row>
    <row r="9" spans="1:12" s="100" customFormat="1" x14ac:dyDescent="0.25">
      <c r="A9" s="165"/>
      <c r="B9" s="165"/>
      <c r="C9" s="165"/>
      <c r="D9" s="68" t="s">
        <v>13</v>
      </c>
      <c r="E9" s="40" t="s">
        <v>14</v>
      </c>
      <c r="F9" s="68" t="s">
        <v>13</v>
      </c>
      <c r="G9" s="68" t="s">
        <v>14</v>
      </c>
      <c r="H9" s="165"/>
      <c r="I9" s="166"/>
    </row>
    <row r="10" spans="1:12" x14ac:dyDescent="0.25">
      <c r="A10" s="20">
        <v>1</v>
      </c>
      <c r="B10" s="48">
        <v>506150022</v>
      </c>
      <c r="C10" s="49" t="s">
        <v>104</v>
      </c>
      <c r="D10" s="37">
        <v>3.24</v>
      </c>
      <c r="E10" s="21" t="s">
        <v>46</v>
      </c>
      <c r="F10" s="21">
        <v>87</v>
      </c>
      <c r="G10" s="21" t="str">
        <f>IF(F10&lt;30,"Kém",IF(F10&lt;50,"Yếu",IF(F10&lt;60,"Trung bình",IF(F10&lt;70,"TB khá",IF(F10&lt;80,"Khá",IF(F10&lt;90,"Tốt","Xuất sắc"))))))</f>
        <v>Tốt</v>
      </c>
      <c r="H10" s="20" t="s">
        <v>46</v>
      </c>
      <c r="I10" s="20"/>
      <c r="J10" s="107"/>
      <c r="K10" s="108"/>
    </row>
    <row r="11" spans="1:12" ht="21" customHeight="1" x14ac:dyDescent="0.25">
      <c r="A11" s="20">
        <v>2</v>
      </c>
      <c r="B11" s="48">
        <v>506150001</v>
      </c>
      <c r="C11" s="49" t="s">
        <v>83</v>
      </c>
      <c r="D11" s="37">
        <v>2.4700000000000002</v>
      </c>
      <c r="E11" s="21" t="s">
        <v>47</v>
      </c>
      <c r="F11" s="21">
        <v>72</v>
      </c>
      <c r="G11" s="21" t="str">
        <f>IF(F11&lt;30,"Kém",IF(F11&lt;50,"Yếu",IF(F11&lt;60,"Trung bình",IF(F11&lt;70,"TB khá",IF(F11&lt;80,"Khá",IF(F11&lt;90,"Tốt","Xuất sắc"))))))</f>
        <v>Khá</v>
      </c>
      <c r="H11" s="20" t="s">
        <v>47</v>
      </c>
      <c r="I11" s="20"/>
      <c r="J11" s="107"/>
      <c r="K11" s="108"/>
      <c r="L11" s="25"/>
    </row>
    <row r="12" spans="1:12" ht="21" customHeight="1" x14ac:dyDescent="0.25">
      <c r="A12" s="20">
        <v>3</v>
      </c>
      <c r="B12" s="48">
        <v>506150002</v>
      </c>
      <c r="C12" s="49" t="s">
        <v>82</v>
      </c>
      <c r="D12" s="37">
        <v>2.87</v>
      </c>
      <c r="E12" s="21" t="s">
        <v>47</v>
      </c>
      <c r="F12" s="21">
        <v>84</v>
      </c>
      <c r="G12" s="21" t="str">
        <f>IF(F12&lt;30,"Kém",IF(F12&lt;50,"Yếu",IF(F12&lt;60,"Trung bình",IF(F12&lt;70,"TB khá",IF(F12&lt;80,"Khá",IF(F12&lt;90,"Tốt","Xuất sắc"))))))</f>
        <v>Tốt</v>
      </c>
      <c r="H12" s="20" t="s">
        <v>47</v>
      </c>
      <c r="I12" s="20"/>
      <c r="J12" s="107"/>
      <c r="K12" s="108"/>
      <c r="L12" s="25"/>
    </row>
    <row r="13" spans="1:12" ht="21" customHeight="1" x14ac:dyDescent="0.25">
      <c r="A13" s="20">
        <v>4</v>
      </c>
      <c r="B13" s="48">
        <v>506150009</v>
      </c>
      <c r="C13" s="49" t="s">
        <v>88</v>
      </c>
      <c r="D13" s="37">
        <v>2.62</v>
      </c>
      <c r="E13" s="21" t="s">
        <v>47</v>
      </c>
      <c r="F13" s="21">
        <v>84</v>
      </c>
      <c r="G13" s="21" t="str">
        <f>IF(F13&lt;30,"Kém",IF(F13&lt;50,"Yếu",IF(F13&lt;60,"Trung bình",IF(F13&lt;70,"TB khá",IF(F13&lt;80,"Khá",IF(F13&lt;90,"Tốt","Xuất sắc"))))))</f>
        <v>Tốt</v>
      </c>
      <c r="H13" s="20" t="s">
        <v>47</v>
      </c>
      <c r="I13" s="20"/>
      <c r="J13" s="107"/>
      <c r="K13" s="108"/>
      <c r="L13" s="25"/>
    </row>
    <row r="14" spans="1:12" ht="21" customHeight="1" x14ac:dyDescent="0.25">
      <c r="A14" s="20">
        <v>5</v>
      </c>
      <c r="B14" s="48">
        <v>506150014</v>
      </c>
      <c r="C14" s="49" t="s">
        <v>97</v>
      </c>
      <c r="D14" s="37">
        <v>2.76</v>
      </c>
      <c r="E14" s="21" t="s">
        <v>47</v>
      </c>
      <c r="F14" s="21">
        <v>75</v>
      </c>
      <c r="G14" s="21" t="str">
        <f>IF(F14&lt;30,"Kém",IF(F14&lt;50,"Yếu",IF(F14&lt;60,"Trung bình",IF(F14&lt;70,"TB khá",IF(F14&lt;80,"Khá",IF(F14&lt;90,"Tốt","Xuất sắc"))))))</f>
        <v>Khá</v>
      </c>
      <c r="H14" s="126" t="s">
        <v>47</v>
      </c>
      <c r="I14" s="20"/>
      <c r="J14" s="107"/>
      <c r="K14" s="108"/>
      <c r="L14" s="25"/>
    </row>
    <row r="15" spans="1:12" ht="21" customHeight="1" x14ac:dyDescent="0.25">
      <c r="A15" s="20">
        <v>6</v>
      </c>
      <c r="B15" s="48">
        <v>506150025</v>
      </c>
      <c r="C15" s="49" t="s">
        <v>100</v>
      </c>
      <c r="D15" s="37">
        <v>2.87</v>
      </c>
      <c r="E15" s="21" t="s">
        <v>47</v>
      </c>
      <c r="F15" s="131">
        <v>81</v>
      </c>
      <c r="G15" s="21" t="str">
        <f>IF(F15&lt;30,"Kém",IF(F15&lt;50,"Yếu",IF(F15&lt;60,"Trung bình",IF(F15&lt;70,"TB khá",IF(F15&lt;80,"Khá",IF(F15&lt;90,"Tốt","Xuất sắc"))))))</f>
        <v>Tốt</v>
      </c>
      <c r="H15" s="20" t="s">
        <v>47</v>
      </c>
      <c r="I15" s="20"/>
      <c r="J15" s="107"/>
      <c r="K15" s="108"/>
      <c r="L15" s="25"/>
    </row>
    <row r="16" spans="1:12" s="110" customFormat="1" ht="21" customHeight="1" x14ac:dyDescent="0.25">
      <c r="A16" s="20">
        <v>7</v>
      </c>
      <c r="B16" s="48">
        <v>506150030</v>
      </c>
      <c r="C16" s="49" t="s">
        <v>80</v>
      </c>
      <c r="D16" s="37">
        <v>2.5299999999999998</v>
      </c>
      <c r="E16" s="21" t="s">
        <v>47</v>
      </c>
      <c r="F16" s="131">
        <v>81</v>
      </c>
      <c r="G16" s="21" t="str">
        <f>IF(F16&lt;30,"Kém",IF(F16&lt;50,"Yếu",IF(F16&lt;60,"Trung bình",IF(F16&lt;70,"TB khá",IF(F16&lt;80,"Khá",IF(F16&lt;90,"Tốt","Xuất sắc"))))))</f>
        <v>Tốt</v>
      </c>
      <c r="H16" s="20" t="s">
        <v>47</v>
      </c>
      <c r="I16" s="20"/>
      <c r="J16" s="107"/>
      <c r="K16" s="108"/>
      <c r="L16" s="108"/>
    </row>
    <row r="17" spans="1:12" ht="21" customHeight="1" x14ac:dyDescent="0.25">
      <c r="A17" s="20">
        <v>8</v>
      </c>
      <c r="B17" s="48">
        <v>506150033</v>
      </c>
      <c r="C17" s="49" t="s">
        <v>81</v>
      </c>
      <c r="D17" s="37">
        <v>2.89</v>
      </c>
      <c r="E17" s="21" t="s">
        <v>47</v>
      </c>
      <c r="F17" s="131">
        <v>79</v>
      </c>
      <c r="G17" s="21" t="str">
        <f>IF(F17&lt;30,"Kém",IF(F17&lt;50,"Yếu",IF(F17&lt;60,"Trung bình",IF(F17&lt;70,"TB khá",IF(F17&lt;80,"Khá",IF(F17&lt;90,"Tốt","Xuất sắc"))))))</f>
        <v>Khá</v>
      </c>
      <c r="H17" s="20" t="s">
        <v>47</v>
      </c>
      <c r="I17" s="20"/>
      <c r="J17" s="107"/>
      <c r="K17" s="108"/>
      <c r="L17" s="25"/>
    </row>
    <row r="18" spans="1:12" ht="21" customHeight="1" x14ac:dyDescent="0.25">
      <c r="A18" s="20">
        <v>9</v>
      </c>
      <c r="B18" s="48">
        <v>506150043</v>
      </c>
      <c r="C18" s="49" t="s">
        <v>96</v>
      </c>
      <c r="D18" s="37">
        <v>2.76</v>
      </c>
      <c r="E18" s="21" t="s">
        <v>47</v>
      </c>
      <c r="F18" s="131">
        <v>80</v>
      </c>
      <c r="G18" s="21" t="str">
        <f>IF(F18&lt;30,"Kém",IF(F18&lt;50,"Yếu",IF(F18&lt;60,"Trung bình",IF(F18&lt;70,"TB khá",IF(F18&lt;80,"Khá",IF(F18&lt;90,"Tốt","Xuất sắc"))))))</f>
        <v>Tốt</v>
      </c>
      <c r="H18" s="20" t="s">
        <v>47</v>
      </c>
      <c r="I18" s="20"/>
      <c r="J18" s="107"/>
      <c r="K18" s="108"/>
      <c r="L18" s="25"/>
    </row>
    <row r="19" spans="1:12" ht="21" customHeight="1" x14ac:dyDescent="0.25">
      <c r="A19" s="20">
        <v>10</v>
      </c>
      <c r="B19" s="48">
        <v>506150046</v>
      </c>
      <c r="C19" s="49" t="s">
        <v>92</v>
      </c>
      <c r="D19" s="37">
        <v>2.68</v>
      </c>
      <c r="E19" s="21" t="s">
        <v>47</v>
      </c>
      <c r="F19" s="131">
        <v>73</v>
      </c>
      <c r="G19" s="21" t="str">
        <f>IF(F19&lt;30,"Kém",IF(F19&lt;50,"Yếu",IF(F19&lt;60,"Trung bình",IF(F19&lt;70,"TB khá",IF(F19&lt;80,"Khá",IF(F19&lt;90,"Tốt","Xuất sắc"))))))</f>
        <v>Khá</v>
      </c>
      <c r="H19" s="20" t="s">
        <v>47</v>
      </c>
      <c r="I19" s="20"/>
      <c r="J19" s="107"/>
      <c r="K19" s="108"/>
      <c r="L19" s="25"/>
    </row>
    <row r="20" spans="1:12" ht="21" customHeight="1" x14ac:dyDescent="0.25">
      <c r="A20" s="20">
        <v>11</v>
      </c>
      <c r="B20" s="48">
        <v>506150050</v>
      </c>
      <c r="C20" s="49" t="s">
        <v>95</v>
      </c>
      <c r="D20" s="37">
        <v>2.82</v>
      </c>
      <c r="E20" s="21" t="s">
        <v>47</v>
      </c>
      <c r="F20" s="131">
        <v>81</v>
      </c>
      <c r="G20" s="21" t="str">
        <f>IF(F20&lt;30,"Kém",IF(F20&lt;50,"Yếu",IF(F20&lt;60,"Trung bình",IF(F20&lt;70,"TB khá",IF(F20&lt;80,"Khá",IF(F20&lt;90,"Tốt","Xuất sắc"))))))</f>
        <v>Tốt</v>
      </c>
      <c r="H20" s="20" t="s">
        <v>47</v>
      </c>
      <c r="I20" s="20"/>
      <c r="J20" s="107"/>
      <c r="K20" s="108"/>
      <c r="L20" s="25"/>
    </row>
    <row r="21" spans="1:12" ht="21" customHeight="1" x14ac:dyDescent="0.25">
      <c r="A21" s="20">
        <v>12</v>
      </c>
      <c r="B21" s="48">
        <v>506150006</v>
      </c>
      <c r="C21" s="49" t="s">
        <v>84</v>
      </c>
      <c r="D21" s="37">
        <v>2.42</v>
      </c>
      <c r="E21" s="21" t="s">
        <v>48</v>
      </c>
      <c r="F21" s="131">
        <v>89</v>
      </c>
      <c r="G21" s="21" t="str">
        <f>IF(F21&lt;30,"Kém",IF(F21&lt;50,"Yếu",IF(F21&lt;60,"Trung bình",IF(F21&lt;70,"TB khá",IF(F21&lt;80,"Khá",IF(F21&lt;90,"Tốt","Xuất sắc"))))))</f>
        <v>Tốt</v>
      </c>
      <c r="H21" s="20" t="s">
        <v>48</v>
      </c>
      <c r="I21" s="20"/>
      <c r="J21" s="107"/>
      <c r="K21" s="108"/>
      <c r="L21" s="50"/>
    </row>
    <row r="22" spans="1:12" ht="21" customHeight="1" x14ac:dyDescent="0.25">
      <c r="A22" s="20">
        <v>13</v>
      </c>
      <c r="B22" s="48">
        <v>506150013</v>
      </c>
      <c r="C22" s="49" t="s">
        <v>86</v>
      </c>
      <c r="D22" s="37">
        <v>2.48</v>
      </c>
      <c r="E22" s="21" t="s">
        <v>48</v>
      </c>
      <c r="F22" s="131">
        <v>79</v>
      </c>
      <c r="G22" s="21" t="str">
        <f>IF(F22&lt;30,"Kém",IF(F22&lt;50,"Yếu",IF(F22&lt;60,"Trung bình",IF(F22&lt;70,"TB khá",IF(F22&lt;80,"Khá",IF(F22&lt;90,"Tốt","Xuất sắc"))))))</f>
        <v>Khá</v>
      </c>
      <c r="H22" s="20" t="s">
        <v>48</v>
      </c>
      <c r="I22" s="20"/>
      <c r="J22" s="107"/>
      <c r="K22" s="108"/>
      <c r="L22" s="50"/>
    </row>
    <row r="23" spans="1:12" ht="21" customHeight="1" x14ac:dyDescent="0.25">
      <c r="A23" s="20">
        <v>14</v>
      </c>
      <c r="B23" s="48">
        <v>506150015</v>
      </c>
      <c r="C23" s="49" t="s">
        <v>90</v>
      </c>
      <c r="D23" s="37">
        <v>2.37</v>
      </c>
      <c r="E23" s="21" t="s">
        <v>48</v>
      </c>
      <c r="F23" s="21">
        <v>73</v>
      </c>
      <c r="G23" s="21" t="str">
        <f>IF(F23&lt;30,"Kém",IF(F23&lt;50,"Yếu",IF(F23&lt;60,"Trung bình",IF(F23&lt;70,"TB khá",IF(F23&lt;80,"Khá",IF(F23&lt;90,"Tốt","Xuất sắc"))))))</f>
        <v>Khá</v>
      </c>
      <c r="H23" s="20" t="s">
        <v>48</v>
      </c>
      <c r="I23" s="20"/>
      <c r="J23" s="107"/>
      <c r="K23" s="108"/>
      <c r="L23" s="50"/>
    </row>
    <row r="24" spans="1:12" ht="21" customHeight="1" x14ac:dyDescent="0.25">
      <c r="A24" s="20">
        <v>15</v>
      </c>
      <c r="B24" s="48">
        <v>506150032</v>
      </c>
      <c r="C24" s="49" t="s">
        <v>99</v>
      </c>
      <c r="D24" s="37">
        <v>2.42</v>
      </c>
      <c r="E24" s="21" t="s">
        <v>48</v>
      </c>
      <c r="F24" s="131">
        <v>73</v>
      </c>
      <c r="G24" s="21" t="str">
        <f>IF(F24&lt;30,"Kém",IF(F24&lt;50,"Yếu",IF(F24&lt;60,"Trung bình",IF(F24&lt;70,"TB khá",IF(F24&lt;80,"Khá",IF(F24&lt;90,"Tốt","Xuất sắc"))))))</f>
        <v>Khá</v>
      </c>
      <c r="H24" s="20" t="s">
        <v>48</v>
      </c>
      <c r="I24" s="20"/>
      <c r="J24" s="107"/>
      <c r="K24" s="108"/>
      <c r="L24" s="50"/>
    </row>
    <row r="25" spans="1:12" ht="21" customHeight="1" x14ac:dyDescent="0.25">
      <c r="A25" s="20">
        <v>16</v>
      </c>
      <c r="B25" s="48">
        <v>506150036</v>
      </c>
      <c r="C25" s="49" t="s">
        <v>85</v>
      </c>
      <c r="D25" s="37">
        <v>2.42</v>
      </c>
      <c r="E25" s="21" t="s">
        <v>48</v>
      </c>
      <c r="F25" s="131">
        <v>71</v>
      </c>
      <c r="G25" s="21" t="str">
        <f>IF(F25&lt;30,"Kém",IF(F25&lt;50,"Yếu",IF(F25&lt;60,"Trung bình",IF(F25&lt;70,"TB khá",IF(F25&lt;80,"Khá",IF(F25&lt;90,"Tốt","Xuất sắc"))))))</f>
        <v>Khá</v>
      </c>
      <c r="H25" s="20" t="s">
        <v>48</v>
      </c>
      <c r="I25" s="20"/>
      <c r="J25" s="107"/>
      <c r="K25" s="108"/>
      <c r="L25" s="50"/>
    </row>
    <row r="26" spans="1:12" ht="21" customHeight="1" x14ac:dyDescent="0.25">
      <c r="A26" s="20">
        <v>17</v>
      </c>
      <c r="B26" s="48">
        <v>506150038</v>
      </c>
      <c r="C26" s="49" t="s">
        <v>91</v>
      </c>
      <c r="D26" s="37">
        <v>2.08</v>
      </c>
      <c r="E26" s="21" t="s">
        <v>48</v>
      </c>
      <c r="F26" s="131">
        <v>70</v>
      </c>
      <c r="G26" s="21" t="str">
        <f>IF(F26&lt;30,"Kém",IF(F26&lt;50,"Yếu",IF(F26&lt;60,"Trung bình",IF(F26&lt;70,"TB khá",IF(F26&lt;80,"Khá",IF(F26&lt;90,"Tốt","Xuất sắc"))))))</f>
        <v>Khá</v>
      </c>
      <c r="H26" s="20" t="s">
        <v>48</v>
      </c>
      <c r="I26" s="20"/>
      <c r="J26" s="107"/>
      <c r="K26" s="108"/>
      <c r="L26" s="25"/>
    </row>
    <row r="27" spans="1:12" ht="21" customHeight="1" x14ac:dyDescent="0.25">
      <c r="A27" s="20">
        <v>18</v>
      </c>
      <c r="B27" s="48">
        <v>506150040</v>
      </c>
      <c r="C27" s="49" t="s">
        <v>87</v>
      </c>
      <c r="D27" s="38">
        <v>2.2599999999999998</v>
      </c>
      <c r="E27" s="28" t="s">
        <v>48</v>
      </c>
      <c r="F27" s="132">
        <v>76</v>
      </c>
      <c r="G27" s="21" t="str">
        <f>IF(F27&lt;30,"Kém",IF(F27&lt;50,"Yếu",IF(F27&lt;60,"Trung bình",IF(F27&lt;70,"TB khá",IF(F27&lt;80,"Khá",IF(F27&lt;90,"Tốt","Xuất sắc"))))))</f>
        <v>Khá</v>
      </c>
      <c r="H27" s="27" t="s">
        <v>48</v>
      </c>
      <c r="I27" s="27"/>
      <c r="J27" s="107"/>
      <c r="K27" s="108"/>
      <c r="L27" s="25"/>
    </row>
    <row r="28" spans="1:12" ht="21" customHeight="1" x14ac:dyDescent="0.25">
      <c r="A28" s="20">
        <v>19</v>
      </c>
      <c r="B28" s="48">
        <v>506150042</v>
      </c>
      <c r="C28" s="49" t="s">
        <v>93</v>
      </c>
      <c r="D28" s="37">
        <v>2.17</v>
      </c>
      <c r="E28" s="21" t="s">
        <v>48</v>
      </c>
      <c r="F28" s="131">
        <v>77</v>
      </c>
      <c r="G28" s="21" t="str">
        <f>IF(F28&lt;30,"Kém",IF(F28&lt;50,"Yếu",IF(F28&lt;60,"Trung bình",IF(F28&lt;70,"TB khá",IF(F28&lt;80,"Khá",IF(F28&lt;90,"Tốt","Xuất sắc"))))))</f>
        <v>Khá</v>
      </c>
      <c r="H28" s="20" t="s">
        <v>48</v>
      </c>
      <c r="I28" s="20"/>
      <c r="J28" s="107"/>
      <c r="K28" s="108"/>
      <c r="L28" s="25"/>
    </row>
    <row r="29" spans="1:12" ht="21" customHeight="1" x14ac:dyDescent="0.25">
      <c r="A29" s="20">
        <v>20</v>
      </c>
      <c r="B29" s="48">
        <v>506150051</v>
      </c>
      <c r="C29" s="49" t="s">
        <v>94</v>
      </c>
      <c r="D29" s="37">
        <v>2.08</v>
      </c>
      <c r="E29" s="21" t="s">
        <v>48</v>
      </c>
      <c r="F29" s="131">
        <v>81</v>
      </c>
      <c r="G29" s="21" t="str">
        <f>IF(F29&lt;30,"Kém",IF(F29&lt;50,"Yếu",IF(F29&lt;60,"Trung bình",IF(F29&lt;70,"TB khá",IF(F29&lt;80,"Khá",IF(F29&lt;90,"Tốt","Xuất sắc"))))))</f>
        <v>Tốt</v>
      </c>
      <c r="H29" s="20" t="s">
        <v>48</v>
      </c>
      <c r="I29" s="20"/>
      <c r="J29" s="107"/>
      <c r="K29" s="108"/>
      <c r="L29" s="25"/>
    </row>
    <row r="30" spans="1:12" ht="21" customHeight="1" x14ac:dyDescent="0.25">
      <c r="A30" s="20">
        <v>21</v>
      </c>
      <c r="B30" s="48">
        <v>506150052</v>
      </c>
      <c r="C30" s="49" t="s">
        <v>89</v>
      </c>
      <c r="D30" s="37">
        <v>2.13</v>
      </c>
      <c r="E30" s="21" t="s">
        <v>48</v>
      </c>
      <c r="F30" s="131">
        <v>74</v>
      </c>
      <c r="G30" s="21" t="str">
        <f>IF(F30&lt;30,"Kém",IF(F30&lt;50,"Yếu",IF(F30&lt;60,"Trung bình",IF(F30&lt;70,"TB khá",IF(F30&lt;80,"Khá",IF(F30&lt;90,"Tốt","Xuất sắc"))))))</f>
        <v>Khá</v>
      </c>
      <c r="H30" s="20" t="s">
        <v>48</v>
      </c>
      <c r="I30" s="20"/>
      <c r="J30" s="107"/>
      <c r="K30" s="111"/>
      <c r="L30" s="50"/>
    </row>
    <row r="31" spans="1:12" ht="21" customHeight="1" x14ac:dyDescent="0.25">
      <c r="A31" s="20">
        <v>22</v>
      </c>
      <c r="B31" s="112">
        <v>506150054</v>
      </c>
      <c r="C31" s="49" t="s">
        <v>98</v>
      </c>
      <c r="D31" s="37">
        <v>2.4700000000000002</v>
      </c>
      <c r="E31" s="21" t="s">
        <v>48</v>
      </c>
      <c r="F31" s="131">
        <v>78</v>
      </c>
      <c r="G31" s="21" t="str">
        <f>IF(F31&lt;30,"Kém",IF(F31&lt;50,"Yếu",IF(F31&lt;60,"Trung bình",IF(F31&lt;70,"TB khá",IF(F31&lt;80,"Khá",IF(F31&lt;90,"Tốt","Xuất sắc"))))))</f>
        <v>Khá</v>
      </c>
      <c r="H31" s="20" t="s">
        <v>48</v>
      </c>
      <c r="I31" s="20"/>
      <c r="J31" s="107"/>
      <c r="K31" s="111"/>
      <c r="L31" s="50"/>
    </row>
    <row r="32" spans="1:12" x14ac:dyDescent="0.25">
      <c r="A32" s="50"/>
      <c r="B32" s="96"/>
      <c r="C32" s="113"/>
      <c r="D32" s="95"/>
      <c r="F32" s="50"/>
      <c r="G32" s="50"/>
      <c r="H32" s="50"/>
      <c r="I32" s="50"/>
      <c r="J32" s="107"/>
      <c r="K32" s="108"/>
      <c r="L32" s="25"/>
    </row>
    <row r="33" spans="1:21" x14ac:dyDescent="0.25">
      <c r="A33" s="167" t="s">
        <v>3</v>
      </c>
      <c r="B33" s="167"/>
      <c r="C33" s="167"/>
      <c r="D33" s="167"/>
      <c r="E33" s="63"/>
      <c r="F33" s="167" t="s">
        <v>4</v>
      </c>
      <c r="G33" s="167"/>
      <c r="H33" s="167"/>
      <c r="I33" s="167"/>
      <c r="J33" s="107"/>
      <c r="K33" s="108"/>
      <c r="L33" s="50"/>
    </row>
    <row r="34" spans="1:21" x14ac:dyDescent="0.25">
      <c r="A34" s="63"/>
      <c r="B34" s="114"/>
      <c r="C34" s="114"/>
      <c r="D34" s="115"/>
      <c r="E34" s="63"/>
      <c r="G34" s="114"/>
      <c r="H34" s="114"/>
      <c r="I34" s="114"/>
      <c r="J34" s="107"/>
      <c r="K34" s="108"/>
      <c r="L34" s="50"/>
    </row>
    <row r="35" spans="1:21" ht="24.75" customHeight="1" x14ac:dyDescent="0.25">
      <c r="J35" s="107"/>
      <c r="K35" s="108"/>
      <c r="L35" s="50"/>
    </row>
    <row r="36" spans="1:21" ht="31.5" customHeight="1" x14ac:dyDescent="0.25">
      <c r="J36" s="107"/>
      <c r="K36" s="108"/>
      <c r="L36" s="50"/>
    </row>
    <row r="37" spans="1:21" x14ac:dyDescent="0.25">
      <c r="A37" s="168" t="s">
        <v>20</v>
      </c>
      <c r="B37" s="168"/>
      <c r="C37" s="168"/>
      <c r="D37" s="168"/>
      <c r="E37" s="117"/>
      <c r="F37" s="168" t="s">
        <v>101</v>
      </c>
      <c r="G37" s="168"/>
      <c r="H37" s="168"/>
      <c r="I37" s="168"/>
      <c r="J37" s="107"/>
      <c r="K37" s="108"/>
      <c r="L37" s="50"/>
    </row>
    <row r="38" spans="1:21" x14ac:dyDescent="0.25">
      <c r="A38" s="50"/>
      <c r="B38" s="96"/>
      <c r="C38" s="113"/>
      <c r="D38" s="60"/>
      <c r="E38" s="108"/>
      <c r="F38" s="50"/>
      <c r="G38" s="50"/>
      <c r="H38" s="50"/>
      <c r="I38" s="50"/>
      <c r="J38" s="107"/>
      <c r="K38" s="108"/>
      <c r="L38" s="50"/>
    </row>
    <row r="39" spans="1:21" s="121" customFormat="1" x14ac:dyDescent="0.25">
      <c r="A39" s="118"/>
      <c r="B39" s="169" t="s">
        <v>22</v>
      </c>
      <c r="C39" s="40" t="s">
        <v>6</v>
      </c>
      <c r="D39" s="40" t="s">
        <v>21</v>
      </c>
      <c r="E39" s="40" t="s">
        <v>8</v>
      </c>
      <c r="F39" s="40" t="s">
        <v>5</v>
      </c>
      <c r="G39" s="40" t="s">
        <v>9</v>
      </c>
      <c r="H39" s="41" t="s">
        <v>18</v>
      </c>
      <c r="I39" s="41" t="s">
        <v>10</v>
      </c>
      <c r="J39" s="119"/>
      <c r="K39" s="120"/>
      <c r="L39" s="118"/>
    </row>
    <row r="40" spans="1:21" x14ac:dyDescent="0.25">
      <c r="A40" s="50"/>
      <c r="B40" s="170"/>
      <c r="C40" s="61">
        <f>COUNTIF(H10:H31,"Xuất sắc")</f>
        <v>0</v>
      </c>
      <c r="D40" s="61">
        <f>COUNTIF(H10:H31,"Giỏi")</f>
        <v>1</v>
      </c>
      <c r="E40" s="61">
        <f>COUNTIF(H10:H31,"Khá")</f>
        <v>10</v>
      </c>
      <c r="F40" s="61">
        <f>COUNTIF(H10:H31,"Trung bình khá")</f>
        <v>0</v>
      </c>
      <c r="G40" s="61">
        <f>COUNTIF(H10:H31,"Trung bình")</f>
        <v>11</v>
      </c>
      <c r="H40" s="20">
        <f>COUNTIF(H10:H31,"Yếu")</f>
        <v>0</v>
      </c>
      <c r="I40" s="20">
        <f>COUNTIF(H10:H30,"Kém")</f>
        <v>0</v>
      </c>
      <c r="J40" s="107"/>
      <c r="K40" s="108"/>
      <c r="L40" s="50"/>
    </row>
    <row r="41" spans="1:21" x14ac:dyDescent="0.25">
      <c r="C41" s="109"/>
      <c r="H41" s="97"/>
      <c r="I41" s="97"/>
      <c r="J41" s="107"/>
      <c r="K41" s="108"/>
      <c r="L41" s="25"/>
    </row>
    <row r="42" spans="1:21" x14ac:dyDescent="0.25">
      <c r="C42" s="109"/>
      <c r="E42" s="109"/>
      <c r="J42" s="63"/>
      <c r="R42" s="122"/>
      <c r="S42" s="63"/>
      <c r="T42" s="63"/>
      <c r="U42" s="63"/>
    </row>
    <row r="43" spans="1:21" x14ac:dyDescent="0.25">
      <c r="C43" s="109"/>
      <c r="E43" s="109"/>
      <c r="J43" s="63"/>
      <c r="R43" s="114"/>
      <c r="S43" s="114"/>
      <c r="T43" s="63"/>
      <c r="U43" s="63"/>
    </row>
    <row r="44" spans="1:21" x14ac:dyDescent="0.25">
      <c r="C44" s="109"/>
      <c r="E44" s="109"/>
      <c r="J44" s="25"/>
      <c r="K44" s="97"/>
      <c r="L44" s="25"/>
    </row>
    <row r="45" spans="1:21" x14ac:dyDescent="0.25">
      <c r="C45" s="109"/>
      <c r="E45" s="109"/>
      <c r="J45" s="50"/>
      <c r="K45" s="97"/>
      <c r="L45" s="25"/>
    </row>
    <row r="46" spans="1:21" x14ac:dyDescent="0.25">
      <c r="C46" s="109"/>
      <c r="E46" s="109"/>
      <c r="J46" s="50"/>
      <c r="K46" s="97"/>
      <c r="L46" s="25"/>
    </row>
    <row r="47" spans="1:21" x14ac:dyDescent="0.25">
      <c r="C47" s="109"/>
      <c r="E47" s="109"/>
      <c r="J47" s="50"/>
      <c r="K47" s="97"/>
      <c r="L47" s="25"/>
    </row>
    <row r="48" spans="1:21" x14ac:dyDescent="0.25">
      <c r="C48" s="109"/>
      <c r="E48" s="109"/>
      <c r="J48" s="50"/>
      <c r="K48" s="97"/>
      <c r="L48" s="25"/>
    </row>
    <row r="49" spans="3:12" x14ac:dyDescent="0.25">
      <c r="C49" s="109"/>
      <c r="E49" s="109"/>
      <c r="J49" s="50"/>
      <c r="K49" s="50"/>
      <c r="L49" s="50"/>
    </row>
  </sheetData>
  <sortState ref="B10:I31">
    <sortCondition ref="H10:H31"/>
  </sortState>
  <mergeCells count="19">
    <mergeCell ref="A33:D33"/>
    <mergeCell ref="F33:I33"/>
    <mergeCell ref="A37:D37"/>
    <mergeCell ref="F37:I37"/>
    <mergeCell ref="B39:B40"/>
    <mergeCell ref="A6:I6"/>
    <mergeCell ref="A8:A9"/>
    <mergeCell ref="B8:B9"/>
    <mergeCell ref="C8:C9"/>
    <mergeCell ref="D8:E8"/>
    <mergeCell ref="F8:G8"/>
    <mergeCell ref="H8:H9"/>
    <mergeCell ref="I8:I9"/>
    <mergeCell ref="A5:I5"/>
    <mergeCell ref="A1:C1"/>
    <mergeCell ref="F1:G1"/>
    <mergeCell ref="A2:C2"/>
    <mergeCell ref="F2:G2"/>
    <mergeCell ref="A4:I4"/>
  </mergeCells>
  <pageMargins left="0.2" right="0.2" top="0.2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F4" workbookViewId="0">
      <selection activeCell="X11" sqref="X11"/>
    </sheetView>
  </sheetViews>
  <sheetFormatPr defaultRowHeight="15.75" x14ac:dyDescent="0.25"/>
  <cols>
    <col min="1" max="1" width="4.125" style="72" customWidth="1"/>
    <col min="2" max="2" width="6.875" style="72" bestFit="1" customWidth="1"/>
    <col min="3" max="3" width="6.125" style="93" customWidth="1"/>
    <col min="4" max="26" width="5" style="72" customWidth="1"/>
    <col min="27" max="32" width="8" style="72" hidden="1" customWidth="1"/>
    <col min="33" max="33" width="1.375" style="72" hidden="1" customWidth="1"/>
    <col min="34" max="34" width="8" style="72" hidden="1" customWidth="1"/>
    <col min="35" max="35" width="9" style="73"/>
    <col min="36" max="47" width="9" style="74"/>
    <col min="48" max="16384" width="9" style="75"/>
  </cols>
  <sheetData>
    <row r="1" spans="1:47" x14ac:dyDescent="0.25">
      <c r="A1" s="172" t="s">
        <v>49</v>
      </c>
      <c r="B1" s="172"/>
      <c r="C1" s="172"/>
      <c r="D1" s="172"/>
      <c r="E1" s="172"/>
      <c r="F1" s="172"/>
      <c r="G1" s="172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47" x14ac:dyDescent="0.25">
      <c r="A2" s="172" t="s">
        <v>50</v>
      </c>
      <c r="B2" s="172"/>
      <c r="C2" s="172"/>
      <c r="D2" s="172"/>
      <c r="E2" s="172"/>
      <c r="F2" s="172"/>
      <c r="G2" s="172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47" ht="15.75" customHeight="1" x14ac:dyDescent="0.25">
      <c r="A3" s="174" t="s">
        <v>71</v>
      </c>
      <c r="B3" s="174"/>
      <c r="C3" s="174"/>
      <c r="D3" s="174"/>
      <c r="E3" s="174"/>
      <c r="F3" s="174"/>
      <c r="G3" s="174"/>
      <c r="H3" s="174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47" ht="16.5" x14ac:dyDescent="0.25">
      <c r="A4" s="77"/>
      <c r="B4" s="77"/>
      <c r="C4" s="77"/>
      <c r="D4" s="77"/>
      <c r="E4" s="77"/>
      <c r="F4" s="77"/>
      <c r="G4" s="77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47" ht="22.5" x14ac:dyDescent="0.3">
      <c r="A5" s="171" t="s">
        <v>106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47" ht="20.25" x14ac:dyDescent="0.25">
      <c r="A6" s="175" t="s">
        <v>124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pans="1:47" ht="20.25" x14ac:dyDescent="0.25">
      <c r="A7" s="175" t="s">
        <v>11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9" spans="1:47" s="80" customFormat="1" ht="27.75" customHeight="1" x14ac:dyDescent="0.25">
      <c r="A9" s="176" t="s">
        <v>1</v>
      </c>
      <c r="B9" s="176" t="s">
        <v>51</v>
      </c>
      <c r="C9" s="178" t="s">
        <v>52</v>
      </c>
      <c r="D9" s="180" t="s">
        <v>53</v>
      </c>
      <c r="E9" s="181"/>
      <c r="F9" s="181"/>
      <c r="G9" s="181"/>
      <c r="H9" s="181"/>
      <c r="I9" s="181"/>
      <c r="J9" s="182"/>
      <c r="K9" s="180" t="s">
        <v>54</v>
      </c>
      <c r="L9" s="181"/>
      <c r="M9" s="181"/>
      <c r="N9" s="181"/>
      <c r="O9" s="181"/>
      <c r="P9" s="181"/>
      <c r="Q9" s="181"/>
      <c r="R9" s="182"/>
      <c r="S9" s="180" t="s">
        <v>55</v>
      </c>
      <c r="T9" s="181"/>
      <c r="U9" s="181"/>
      <c r="V9" s="181"/>
      <c r="W9" s="181"/>
      <c r="X9" s="181"/>
      <c r="Y9" s="181"/>
      <c r="Z9" s="182"/>
      <c r="AA9" s="78"/>
      <c r="AB9" s="78"/>
      <c r="AC9" s="78"/>
      <c r="AD9" s="78"/>
      <c r="AE9" s="78"/>
      <c r="AF9" s="78"/>
      <c r="AG9" s="78"/>
      <c r="AH9" s="78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</row>
    <row r="10" spans="1:47" s="80" customFormat="1" ht="27.75" customHeight="1" x14ac:dyDescent="0.25">
      <c r="A10" s="177"/>
      <c r="B10" s="177"/>
      <c r="C10" s="179"/>
      <c r="D10" s="81" t="s">
        <v>6</v>
      </c>
      <c r="E10" s="81" t="s">
        <v>21</v>
      </c>
      <c r="F10" s="81" t="s">
        <v>8</v>
      </c>
      <c r="G10" s="81" t="s">
        <v>5</v>
      </c>
      <c r="H10" s="81" t="s">
        <v>9</v>
      </c>
      <c r="I10" s="81" t="s">
        <v>56</v>
      </c>
      <c r="J10" s="81" t="s">
        <v>10</v>
      </c>
      <c r="K10" s="81" t="s">
        <v>6</v>
      </c>
      <c r="L10" s="81" t="s">
        <v>57</v>
      </c>
      <c r="M10" s="81" t="s">
        <v>8</v>
      </c>
      <c r="N10" s="81" t="s">
        <v>5</v>
      </c>
      <c r="O10" s="81" t="s">
        <v>9</v>
      </c>
      <c r="P10" s="81" t="s">
        <v>56</v>
      </c>
      <c r="Q10" s="81" t="s">
        <v>10</v>
      </c>
      <c r="R10" s="81" t="s">
        <v>58</v>
      </c>
      <c r="S10" s="81" t="s">
        <v>6</v>
      </c>
      <c r="T10" s="81" t="s">
        <v>21</v>
      </c>
      <c r="U10" s="81" t="s">
        <v>8</v>
      </c>
      <c r="V10" s="81" t="s">
        <v>5</v>
      </c>
      <c r="W10" s="81" t="s">
        <v>9</v>
      </c>
      <c r="X10" s="81" t="s">
        <v>56</v>
      </c>
      <c r="Y10" s="81" t="s">
        <v>10</v>
      </c>
      <c r="Z10" s="81" t="s">
        <v>58</v>
      </c>
      <c r="AA10" s="78" t="s">
        <v>72</v>
      </c>
      <c r="AB10" s="78" t="s">
        <v>73</v>
      </c>
      <c r="AC10" s="78" t="s">
        <v>47</v>
      </c>
      <c r="AD10" s="78" t="s">
        <v>5</v>
      </c>
      <c r="AE10" s="78" t="s">
        <v>48</v>
      </c>
      <c r="AF10" s="78" t="s">
        <v>74</v>
      </c>
      <c r="AG10" s="78" t="s">
        <v>58</v>
      </c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</row>
    <row r="11" spans="1:47" ht="27.75" customHeight="1" x14ac:dyDescent="0.25">
      <c r="A11" s="82">
        <v>1</v>
      </c>
      <c r="B11" s="82" t="s">
        <v>75</v>
      </c>
      <c r="C11" s="83">
        <v>21</v>
      </c>
      <c r="D11" s="84">
        <v>7</v>
      </c>
      <c r="E11" s="84">
        <v>8</v>
      </c>
      <c r="F11" s="84">
        <v>4</v>
      </c>
      <c r="G11" s="84"/>
      <c r="H11" s="84">
        <v>1</v>
      </c>
      <c r="I11" s="84">
        <v>1</v>
      </c>
      <c r="J11" s="84"/>
      <c r="K11" s="82">
        <v>1</v>
      </c>
      <c r="L11" s="82">
        <v>12</v>
      </c>
      <c r="M11" s="82">
        <v>7</v>
      </c>
      <c r="N11" s="82"/>
      <c r="O11" s="82"/>
      <c r="P11" s="82">
        <v>1</v>
      </c>
      <c r="Q11" s="82"/>
      <c r="R11" s="82"/>
      <c r="S11" s="82">
        <v>7</v>
      </c>
      <c r="T11" s="82">
        <v>5</v>
      </c>
      <c r="U11" s="82">
        <v>7</v>
      </c>
      <c r="V11" s="82"/>
      <c r="W11" s="82">
        <v>1</v>
      </c>
      <c r="X11" s="82">
        <v>1</v>
      </c>
      <c r="Y11" s="82"/>
      <c r="Z11" s="82"/>
      <c r="AA11" s="85"/>
      <c r="AB11" s="85"/>
      <c r="AC11" s="85"/>
      <c r="AD11" s="85"/>
      <c r="AE11" s="85"/>
      <c r="AF11" s="85"/>
      <c r="AG11" s="85"/>
      <c r="AH11" s="85"/>
    </row>
    <row r="12" spans="1:47" ht="27.75" customHeight="1" x14ac:dyDescent="0.25">
      <c r="A12" s="82">
        <v>2</v>
      </c>
      <c r="B12" s="82" t="s">
        <v>60</v>
      </c>
      <c r="C12" s="83">
        <v>22</v>
      </c>
      <c r="D12" s="84"/>
      <c r="E12" s="84">
        <v>1</v>
      </c>
      <c r="F12" s="84">
        <v>10</v>
      </c>
      <c r="G12" s="84"/>
      <c r="H12" s="84">
        <v>11</v>
      </c>
      <c r="I12" s="84"/>
      <c r="J12" s="84"/>
      <c r="K12" s="82"/>
      <c r="L12" s="82">
        <v>9</v>
      </c>
      <c r="M12" s="82">
        <v>13</v>
      </c>
      <c r="N12" s="82"/>
      <c r="O12" s="82"/>
      <c r="P12" s="82"/>
      <c r="Q12" s="82"/>
      <c r="R12" s="82"/>
      <c r="S12" s="82"/>
      <c r="T12" s="82">
        <v>1</v>
      </c>
      <c r="U12" s="82">
        <v>10</v>
      </c>
      <c r="V12" s="82"/>
      <c r="W12" s="82">
        <v>11</v>
      </c>
      <c r="X12" s="82"/>
      <c r="Y12" s="82"/>
      <c r="Z12" s="82"/>
      <c r="AA12" s="85"/>
      <c r="AB12" s="85"/>
      <c r="AC12" s="85"/>
      <c r="AD12" s="85"/>
      <c r="AE12" s="85"/>
      <c r="AF12" s="85"/>
      <c r="AG12" s="85"/>
      <c r="AH12" s="85"/>
    </row>
    <row r="13" spans="1:47" ht="27.75" customHeight="1" x14ac:dyDescent="0.25">
      <c r="A13" s="82">
        <v>3</v>
      </c>
      <c r="B13" s="82" t="s">
        <v>122</v>
      </c>
      <c r="C13" s="83">
        <v>11</v>
      </c>
      <c r="D13" s="84"/>
      <c r="E13" s="84">
        <v>1</v>
      </c>
      <c r="F13" s="84">
        <v>5</v>
      </c>
      <c r="G13" s="84"/>
      <c r="H13" s="84">
        <v>4</v>
      </c>
      <c r="I13" s="84">
        <v>1</v>
      </c>
      <c r="J13" s="84"/>
      <c r="K13" s="82">
        <v>1</v>
      </c>
      <c r="L13" s="82">
        <v>5</v>
      </c>
      <c r="M13" s="82">
        <v>1</v>
      </c>
      <c r="N13" s="82">
        <v>2</v>
      </c>
      <c r="O13" s="82">
        <v>2</v>
      </c>
      <c r="P13" s="82"/>
      <c r="Q13" s="82"/>
      <c r="R13" s="82"/>
      <c r="S13" s="82"/>
      <c r="T13" s="82">
        <v>1</v>
      </c>
      <c r="U13" s="82">
        <v>5</v>
      </c>
      <c r="V13" s="82"/>
      <c r="W13" s="82">
        <v>4</v>
      </c>
      <c r="X13" s="82">
        <v>1</v>
      </c>
      <c r="Y13" s="82"/>
      <c r="Z13" s="82"/>
      <c r="AA13" s="85"/>
      <c r="AB13" s="85"/>
      <c r="AC13" s="85"/>
      <c r="AD13" s="85"/>
      <c r="AE13" s="85"/>
      <c r="AF13" s="85"/>
      <c r="AG13" s="85"/>
      <c r="AH13" s="85"/>
    </row>
    <row r="14" spans="1:47" s="88" customFormat="1" ht="27.75" customHeight="1" x14ac:dyDescent="0.25">
      <c r="A14" s="184" t="s">
        <v>76</v>
      </c>
      <c r="B14" s="185"/>
      <c r="C14" s="86">
        <f>SUM(C11:C13)</f>
        <v>54</v>
      </c>
      <c r="D14" s="86">
        <f t="shared" ref="D14:Z14" si="0">SUM(D11:D13)</f>
        <v>7</v>
      </c>
      <c r="E14" s="86">
        <f t="shared" si="0"/>
        <v>10</v>
      </c>
      <c r="F14" s="86">
        <f t="shared" si="0"/>
        <v>19</v>
      </c>
      <c r="G14" s="86">
        <f t="shared" si="0"/>
        <v>0</v>
      </c>
      <c r="H14" s="86">
        <f t="shared" si="0"/>
        <v>16</v>
      </c>
      <c r="I14" s="86">
        <f t="shared" si="0"/>
        <v>2</v>
      </c>
      <c r="J14" s="86">
        <f t="shared" si="0"/>
        <v>0</v>
      </c>
      <c r="K14" s="86">
        <f t="shared" si="0"/>
        <v>2</v>
      </c>
      <c r="L14" s="86">
        <f t="shared" si="0"/>
        <v>26</v>
      </c>
      <c r="M14" s="86">
        <f t="shared" si="0"/>
        <v>21</v>
      </c>
      <c r="N14" s="86">
        <f t="shared" si="0"/>
        <v>2</v>
      </c>
      <c r="O14" s="86">
        <f t="shared" si="0"/>
        <v>2</v>
      </c>
      <c r="P14" s="86">
        <f t="shared" si="0"/>
        <v>1</v>
      </c>
      <c r="Q14" s="86">
        <f t="shared" si="0"/>
        <v>0</v>
      </c>
      <c r="R14" s="86">
        <f t="shared" si="0"/>
        <v>0</v>
      </c>
      <c r="S14" s="86">
        <f t="shared" si="0"/>
        <v>7</v>
      </c>
      <c r="T14" s="86">
        <f t="shared" si="0"/>
        <v>7</v>
      </c>
      <c r="U14" s="86">
        <f t="shared" si="0"/>
        <v>22</v>
      </c>
      <c r="V14" s="86">
        <f t="shared" si="0"/>
        <v>0</v>
      </c>
      <c r="W14" s="86">
        <f t="shared" si="0"/>
        <v>16</v>
      </c>
      <c r="X14" s="86">
        <f t="shared" si="0"/>
        <v>2</v>
      </c>
      <c r="Y14" s="86">
        <f t="shared" si="0"/>
        <v>0</v>
      </c>
      <c r="Z14" s="86">
        <f t="shared" si="0"/>
        <v>0</v>
      </c>
      <c r="AA14" s="78"/>
      <c r="AB14" s="78"/>
      <c r="AC14" s="78"/>
      <c r="AD14" s="78"/>
      <c r="AE14" s="78"/>
      <c r="AF14" s="78"/>
      <c r="AG14" s="78"/>
      <c r="AH14" s="78"/>
      <c r="AI14" s="79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</row>
    <row r="15" spans="1:47" s="92" customFormat="1" ht="27.75" customHeight="1" x14ac:dyDescent="0.25">
      <c r="A15" s="186" t="s">
        <v>77</v>
      </c>
      <c r="B15" s="185"/>
      <c r="C15" s="86">
        <v>100</v>
      </c>
      <c r="D15" s="142">
        <f>(D$14/$C$14)*100</f>
        <v>12.962962962962962</v>
      </c>
      <c r="E15" s="142">
        <f t="shared" ref="E15:AF15" si="1">(E$14/$C$14)*100</f>
        <v>18.518518518518519</v>
      </c>
      <c r="F15" s="142">
        <f t="shared" si="1"/>
        <v>35.185185185185183</v>
      </c>
      <c r="G15" s="89">
        <f t="shared" si="1"/>
        <v>0</v>
      </c>
      <c r="H15" s="142">
        <f t="shared" si="1"/>
        <v>29.629629629629626</v>
      </c>
      <c r="I15" s="142">
        <f t="shared" si="1"/>
        <v>3.7037037037037033</v>
      </c>
      <c r="J15" s="89">
        <f t="shared" si="1"/>
        <v>0</v>
      </c>
      <c r="K15" s="142">
        <f t="shared" si="1"/>
        <v>3.7037037037037033</v>
      </c>
      <c r="L15" s="142">
        <f t="shared" si="1"/>
        <v>48.148148148148145</v>
      </c>
      <c r="M15" s="142">
        <f t="shared" si="1"/>
        <v>38.888888888888893</v>
      </c>
      <c r="N15" s="142">
        <f t="shared" si="1"/>
        <v>3.7037037037037033</v>
      </c>
      <c r="O15" s="142">
        <f t="shared" si="1"/>
        <v>3.7037037037037033</v>
      </c>
      <c r="P15" s="142">
        <f t="shared" si="1"/>
        <v>1.8518518518518516</v>
      </c>
      <c r="Q15" s="89">
        <f t="shared" si="1"/>
        <v>0</v>
      </c>
      <c r="R15" s="89">
        <f t="shared" si="1"/>
        <v>0</v>
      </c>
      <c r="S15" s="142">
        <f t="shared" si="1"/>
        <v>12.962962962962962</v>
      </c>
      <c r="T15" s="142">
        <f t="shared" si="1"/>
        <v>12.962962962962962</v>
      </c>
      <c r="U15" s="142">
        <f t="shared" si="1"/>
        <v>40.74074074074074</v>
      </c>
      <c r="V15" s="89">
        <f t="shared" si="1"/>
        <v>0</v>
      </c>
      <c r="W15" s="142">
        <f t="shared" si="1"/>
        <v>29.629629629629626</v>
      </c>
      <c r="X15" s="142">
        <f t="shared" si="1"/>
        <v>3.7037037037037033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 t="e">
        <f t="shared" ref="AG15:AH15" si="2">(AG14/AF14)*100</f>
        <v>#DIV/0!</v>
      </c>
      <c r="AH15" s="89" t="e">
        <f t="shared" si="2"/>
        <v>#DIV/0!</v>
      </c>
      <c r="AI15" s="90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</row>
    <row r="17" spans="1:47" x14ac:dyDescent="0.25">
      <c r="M17" s="187" t="s">
        <v>123</v>
      </c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</row>
    <row r="18" spans="1:47" s="88" customFormat="1" x14ac:dyDescent="0.25">
      <c r="A18" s="80"/>
      <c r="B18" s="188" t="s">
        <v>78</v>
      </c>
      <c r="C18" s="188"/>
      <c r="D18" s="188"/>
      <c r="E18" s="188"/>
      <c r="F18" s="188"/>
      <c r="G18" s="188"/>
      <c r="H18" s="188"/>
      <c r="I18" s="80"/>
      <c r="J18" s="80"/>
      <c r="K18" s="80"/>
      <c r="L18" s="80"/>
      <c r="M18" s="188" t="s">
        <v>61</v>
      </c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80"/>
      <c r="AB18" s="80"/>
      <c r="AC18" s="80"/>
      <c r="AD18" s="80"/>
      <c r="AE18" s="80"/>
      <c r="AF18" s="80"/>
      <c r="AG18" s="80"/>
      <c r="AH18" s="80"/>
      <c r="AI18" s="79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</row>
    <row r="24" spans="1:47" s="72" customFormat="1" x14ac:dyDescent="0.25">
      <c r="B24" s="172"/>
      <c r="C24" s="172"/>
      <c r="D24" s="172"/>
      <c r="E24" s="172"/>
      <c r="F24" s="172"/>
      <c r="G24" s="172"/>
      <c r="N24" s="172"/>
      <c r="O24" s="172"/>
      <c r="P24" s="172"/>
      <c r="Q24" s="172"/>
      <c r="R24" s="172"/>
      <c r="S24" s="172"/>
      <c r="T24" s="172"/>
      <c r="U24" s="172"/>
      <c r="V24" s="172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</row>
    <row r="25" spans="1:47" x14ac:dyDescent="0.25">
      <c r="B25" s="183" t="s">
        <v>20</v>
      </c>
      <c r="C25" s="183"/>
      <c r="D25" s="183"/>
      <c r="E25" s="183"/>
      <c r="F25" s="183"/>
      <c r="G25" s="183"/>
      <c r="H25" s="183"/>
      <c r="M25" s="183" t="s">
        <v>63</v>
      </c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47" x14ac:dyDescent="0.25">
      <c r="K26" s="94"/>
    </row>
  </sheetData>
  <mergeCells count="23">
    <mergeCell ref="B25:H25"/>
    <mergeCell ref="M25:Z25"/>
    <mergeCell ref="A14:B14"/>
    <mergeCell ref="A15:B15"/>
    <mergeCell ref="M17:Z17"/>
    <mergeCell ref="B18:H18"/>
    <mergeCell ref="M18:Z18"/>
    <mergeCell ref="B24:G24"/>
    <mergeCell ref="N24:V24"/>
    <mergeCell ref="A6:Z6"/>
    <mergeCell ref="A7:Z7"/>
    <mergeCell ref="A9:A10"/>
    <mergeCell ref="B9:B10"/>
    <mergeCell ref="C9:C10"/>
    <mergeCell ref="D9:J9"/>
    <mergeCell ref="K9:R9"/>
    <mergeCell ref="S9:Z9"/>
    <mergeCell ref="A5:Z5"/>
    <mergeCell ref="A1:G1"/>
    <mergeCell ref="N1:Y1"/>
    <mergeCell ref="A2:G2"/>
    <mergeCell ref="N2:Y2"/>
    <mergeCell ref="A3:H3"/>
  </mergeCells>
  <pageMargins left="0.2" right="0.2" top="0.2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workbookViewId="0">
      <selection activeCell="E19" sqref="E19"/>
    </sheetView>
  </sheetViews>
  <sheetFormatPr defaultRowHeight="12.75" x14ac:dyDescent="0.2"/>
  <cols>
    <col min="1" max="1" width="4.875" style="65" customWidth="1"/>
    <col min="2" max="2" width="12" style="64" customWidth="1"/>
    <col min="3" max="3" width="17.625" style="64" customWidth="1"/>
    <col min="4" max="4" width="10.625" style="66" customWidth="1"/>
    <col min="5" max="5" width="11.125" style="64" customWidth="1"/>
    <col min="6" max="6" width="13.875" style="64" customWidth="1"/>
    <col min="7" max="8" width="14.375" style="64" customWidth="1"/>
    <col min="9" max="9" width="31.25" style="64" customWidth="1"/>
    <col min="10" max="16384" width="9" style="64"/>
  </cols>
  <sheetData>
    <row r="1" spans="1:9" ht="15" x14ac:dyDescent="0.25">
      <c r="A1" s="197" t="s">
        <v>49</v>
      </c>
      <c r="B1" s="197"/>
      <c r="C1" s="197"/>
      <c r="D1" s="197"/>
    </row>
    <row r="2" spans="1:9" ht="15" x14ac:dyDescent="0.25">
      <c r="A2" s="197" t="s">
        <v>50</v>
      </c>
      <c r="B2" s="197"/>
      <c r="C2" s="197"/>
      <c r="D2" s="197"/>
    </row>
    <row r="3" spans="1:9" ht="16.5" x14ac:dyDescent="0.25">
      <c r="A3" s="145" t="s">
        <v>11</v>
      </c>
      <c r="B3" s="145"/>
      <c r="C3" s="145"/>
      <c r="D3" s="145"/>
    </row>
    <row r="5" spans="1:9" ht="20.25" x14ac:dyDescent="0.3">
      <c r="A5" s="198" t="s">
        <v>64</v>
      </c>
      <c r="B5" s="198"/>
      <c r="C5" s="198"/>
      <c r="D5" s="198"/>
      <c r="E5" s="198"/>
      <c r="F5" s="198"/>
      <c r="G5" s="198"/>
      <c r="H5" s="198"/>
      <c r="I5" s="198"/>
    </row>
    <row r="6" spans="1:9" ht="20.25" x14ac:dyDescent="0.3">
      <c r="A6" s="198" t="s">
        <v>128</v>
      </c>
      <c r="B6" s="198"/>
      <c r="C6" s="198"/>
      <c r="D6" s="198"/>
      <c r="E6" s="198"/>
      <c r="F6" s="198"/>
      <c r="G6" s="198"/>
      <c r="H6" s="198"/>
      <c r="I6" s="198"/>
    </row>
    <row r="7" spans="1:9" x14ac:dyDescent="0.2">
      <c r="B7" s="65"/>
      <c r="C7" s="65"/>
      <c r="E7" s="65"/>
      <c r="F7" s="65"/>
      <c r="G7" s="65"/>
      <c r="H7" s="65"/>
      <c r="I7" s="65"/>
    </row>
    <row r="9" spans="1:9" s="67" customFormat="1" ht="15.75" x14ac:dyDescent="0.25">
      <c r="A9" s="191" t="s">
        <v>1</v>
      </c>
      <c r="B9" s="191" t="s">
        <v>2</v>
      </c>
      <c r="C9" s="193" t="s">
        <v>65</v>
      </c>
      <c r="D9" s="194"/>
      <c r="E9" s="191" t="s">
        <v>51</v>
      </c>
      <c r="F9" s="191" t="s">
        <v>66</v>
      </c>
      <c r="G9" s="189" t="s">
        <v>13</v>
      </c>
      <c r="H9" s="190"/>
      <c r="I9" s="165" t="s">
        <v>67</v>
      </c>
    </row>
    <row r="10" spans="1:9" s="67" customFormat="1" ht="15.75" x14ac:dyDescent="0.25">
      <c r="A10" s="192"/>
      <c r="B10" s="192"/>
      <c r="C10" s="195"/>
      <c r="D10" s="196"/>
      <c r="E10" s="192"/>
      <c r="F10" s="192"/>
      <c r="G10" s="68" t="s">
        <v>68</v>
      </c>
      <c r="H10" s="68" t="s">
        <v>15</v>
      </c>
      <c r="I10" s="165"/>
    </row>
    <row r="11" spans="1:9" s="67" customFormat="1" ht="15.75" x14ac:dyDescent="0.25">
      <c r="A11" s="123">
        <v>1</v>
      </c>
      <c r="B11" s="48">
        <v>506140013</v>
      </c>
      <c r="C11" s="124" t="s">
        <v>131</v>
      </c>
      <c r="D11" s="125" t="s">
        <v>132</v>
      </c>
      <c r="E11" s="126" t="s">
        <v>59</v>
      </c>
      <c r="F11" s="126" t="s">
        <v>133</v>
      </c>
      <c r="G11" s="126">
        <v>3.8</v>
      </c>
      <c r="H11" s="126">
        <v>84</v>
      </c>
      <c r="I11" s="126" t="s">
        <v>70</v>
      </c>
    </row>
    <row r="12" spans="1:9" s="63" customFormat="1" ht="15.75" x14ac:dyDescent="0.25">
      <c r="A12" s="126">
        <v>2</v>
      </c>
      <c r="B12" s="48">
        <v>506150022</v>
      </c>
      <c r="C12" s="127" t="s">
        <v>102</v>
      </c>
      <c r="D12" s="125" t="s">
        <v>103</v>
      </c>
      <c r="E12" s="126" t="s">
        <v>60</v>
      </c>
      <c r="F12" s="126" t="s">
        <v>105</v>
      </c>
      <c r="G12" s="126">
        <v>3.24</v>
      </c>
      <c r="H12" s="126">
        <v>87</v>
      </c>
      <c r="I12" s="126" t="s">
        <v>69</v>
      </c>
    </row>
    <row r="13" spans="1:9" s="63" customFormat="1" ht="15.75" x14ac:dyDescent="0.25">
      <c r="A13" s="126">
        <v>3</v>
      </c>
      <c r="B13" s="48">
        <v>506160019</v>
      </c>
      <c r="C13" s="127" t="s">
        <v>125</v>
      </c>
      <c r="D13" s="125" t="s">
        <v>126</v>
      </c>
      <c r="E13" s="126" t="s">
        <v>122</v>
      </c>
      <c r="F13" s="126" t="s">
        <v>129</v>
      </c>
      <c r="G13" s="126">
        <v>3.25</v>
      </c>
      <c r="H13" s="126">
        <v>90</v>
      </c>
      <c r="I13" s="126"/>
    </row>
    <row r="14" spans="1:9" s="63" customFormat="1" ht="15.75" x14ac:dyDescent="0.25">
      <c r="A14" s="69"/>
      <c r="B14" s="70"/>
      <c r="C14" s="70"/>
      <c r="D14" s="71"/>
      <c r="E14" s="70"/>
      <c r="F14" s="70"/>
      <c r="G14" s="70"/>
      <c r="H14" s="70"/>
      <c r="I14" s="70"/>
    </row>
    <row r="15" spans="1:9" s="63" customFormat="1" ht="15.75" x14ac:dyDescent="0.25">
      <c r="A15" s="69"/>
      <c r="B15" s="70"/>
      <c r="C15" s="70"/>
      <c r="D15" s="71"/>
      <c r="E15" s="70"/>
      <c r="F15" s="199" t="s">
        <v>127</v>
      </c>
      <c r="G15" s="199"/>
      <c r="H15" s="199"/>
      <c r="I15" s="199"/>
    </row>
    <row r="16" spans="1:9" s="63" customFormat="1" ht="15.75" x14ac:dyDescent="0.25">
      <c r="A16" s="200" t="s">
        <v>3</v>
      </c>
      <c r="B16" s="200"/>
      <c r="C16" s="200"/>
      <c r="D16" s="200"/>
      <c r="E16" s="70"/>
      <c r="F16" s="70"/>
      <c r="G16" s="200" t="s">
        <v>61</v>
      </c>
      <c r="H16" s="200"/>
      <c r="I16" s="200"/>
    </row>
    <row r="17" spans="1:9" s="63" customFormat="1" ht="15.75" x14ac:dyDescent="0.25">
      <c r="A17" s="69"/>
      <c r="B17" s="70"/>
      <c r="C17" s="70"/>
      <c r="D17" s="71"/>
      <c r="E17" s="70"/>
      <c r="F17" s="70"/>
      <c r="G17" s="70"/>
      <c r="H17" s="70"/>
      <c r="I17" s="69"/>
    </row>
    <row r="18" spans="1:9" s="63" customFormat="1" ht="15.75" x14ac:dyDescent="0.25">
      <c r="A18" s="69"/>
      <c r="B18" s="70"/>
      <c r="C18" s="70"/>
      <c r="D18" s="71"/>
      <c r="E18" s="70"/>
      <c r="F18" s="70"/>
      <c r="G18" s="70"/>
      <c r="H18" s="70"/>
      <c r="I18" s="70"/>
    </row>
    <row r="19" spans="1:9" s="63" customFormat="1" ht="15.75" x14ac:dyDescent="0.25">
      <c r="A19" s="69"/>
      <c r="B19" s="70"/>
      <c r="C19" s="70"/>
      <c r="D19" s="71"/>
      <c r="E19" s="70"/>
      <c r="F19" s="70"/>
      <c r="G19" s="70"/>
      <c r="H19" s="70"/>
      <c r="I19" s="70"/>
    </row>
    <row r="23" spans="1:9" ht="15.75" x14ac:dyDescent="0.25">
      <c r="A23" s="167" t="s">
        <v>62</v>
      </c>
      <c r="B23" s="167"/>
      <c r="C23" s="167"/>
      <c r="D23" s="167"/>
      <c r="G23" s="201" t="s">
        <v>63</v>
      </c>
      <c r="H23" s="202"/>
      <c r="I23" s="202"/>
    </row>
  </sheetData>
  <mergeCells count="17">
    <mergeCell ref="F15:I15"/>
    <mergeCell ref="A16:D16"/>
    <mergeCell ref="G16:I16"/>
    <mergeCell ref="A23:D23"/>
    <mergeCell ref="G23:I23"/>
    <mergeCell ref="A1:D1"/>
    <mergeCell ref="A2:D2"/>
    <mergeCell ref="A3:D3"/>
    <mergeCell ref="A5:I5"/>
    <mergeCell ref="A6:I6"/>
    <mergeCell ref="G9:H9"/>
    <mergeCell ref="I9:I10"/>
    <mergeCell ref="A9:A10"/>
    <mergeCell ref="B9:B10"/>
    <mergeCell ref="C9:D10"/>
    <mergeCell ref="E9:E10"/>
    <mergeCell ref="F9:F10"/>
  </mergeCells>
  <pageMargins left="0.2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KTGD6</vt:lpstr>
      <vt:lpstr>KTGD8</vt:lpstr>
      <vt:lpstr>KTGD7</vt:lpstr>
      <vt:lpstr>TONG HOP</vt:lpstr>
      <vt:lpstr>KHEN THUONG</vt:lpstr>
      <vt:lpstr>KTGD7!Print_Titles</vt:lpstr>
    </vt:vector>
  </TitlesOfParts>
  <Company>CDSPTW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VDV-DT</dc:creator>
  <cp:lastModifiedBy>user</cp:lastModifiedBy>
  <cp:lastPrinted>2017-04-08T10:09:58Z</cp:lastPrinted>
  <dcterms:created xsi:type="dcterms:W3CDTF">2011-11-17T07:00:13Z</dcterms:created>
  <dcterms:modified xsi:type="dcterms:W3CDTF">2017-04-19T07:40:32Z</dcterms:modified>
</cp:coreProperties>
</file>