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7755"/>
  </bookViews>
  <sheets>
    <sheet name="DB13" sheetId="3" r:id="rId1"/>
    <sheet name="DB12" sheetId="2" r:id="rId2"/>
    <sheet name="DB11" sheetId="1" r:id="rId3"/>
  </sheets>
  <definedNames>
    <definedName name="_xlnm._FilterDatabase" localSheetId="2" hidden="1">'DB11'!$9:$85</definedName>
    <definedName name="_xlnm._FilterDatabase" localSheetId="1" hidden="1">'DB12'!$9:$60</definedName>
    <definedName name="_xlnm._FilterDatabase" localSheetId="0" hidden="1">'DB13'!$9:$82</definedName>
    <definedName name="_xlnm.Print_Titles" localSheetId="2">'DB11'!$1:$9</definedName>
    <definedName name="_xlnm.Print_Titles" localSheetId="1">'DB12'!$1:$9</definedName>
    <definedName name="_xlnm.Print_Titles" localSheetId="0">'DB13'!$1:$9</definedName>
  </definedNames>
  <calcPr calcId="144525"/>
</workbook>
</file>

<file path=xl/calcChain.xml><?xml version="1.0" encoding="utf-8"?>
<calcChain xmlns="http://schemas.openxmlformats.org/spreadsheetml/2006/main">
  <c r="G65" i="3" l="1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H72" i="2" l="1"/>
  <c r="G72" i="2"/>
  <c r="E72" i="2"/>
  <c r="D72" i="2"/>
  <c r="C72" i="2"/>
  <c r="H66" i="2"/>
  <c r="G66" i="2"/>
  <c r="F66" i="2"/>
  <c r="E66" i="2"/>
  <c r="D66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69" i="2" s="1"/>
  <c r="C69" i="2" l="1"/>
  <c r="H69" i="2"/>
  <c r="D69" i="2"/>
  <c r="E69" i="2"/>
  <c r="C94" i="1" l="1"/>
  <c r="J92" i="1"/>
  <c r="J93" i="1"/>
  <c r="J94" i="1"/>
  <c r="J95" i="1"/>
  <c r="J96" i="1"/>
  <c r="J97" i="1"/>
  <c r="J91" i="1"/>
  <c r="E91" i="1"/>
  <c r="D91" i="1"/>
  <c r="G75" i="1"/>
  <c r="G76" i="1"/>
  <c r="G77" i="1"/>
  <c r="G78" i="1"/>
  <c r="G79" i="1"/>
  <c r="G80" i="1"/>
  <c r="G81" i="1"/>
  <c r="G70" i="1"/>
  <c r="G71" i="1"/>
  <c r="G72" i="1"/>
  <c r="G73" i="1"/>
  <c r="G74" i="1"/>
  <c r="G63" i="1"/>
  <c r="G64" i="1"/>
  <c r="G65" i="1"/>
  <c r="G66" i="1"/>
  <c r="G67" i="1"/>
  <c r="G68" i="1"/>
  <c r="G69" i="1"/>
  <c r="G59" i="1"/>
  <c r="G60" i="1"/>
  <c r="G61" i="1"/>
  <c r="G62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40" i="1"/>
  <c r="G41" i="1"/>
  <c r="G42" i="1"/>
  <c r="G43" i="1"/>
  <c r="G44" i="1"/>
  <c r="G45" i="1"/>
  <c r="G31" i="1"/>
  <c r="G32" i="1"/>
  <c r="G33" i="1"/>
  <c r="G34" i="1"/>
  <c r="G35" i="1"/>
  <c r="G36" i="1"/>
  <c r="G37" i="1"/>
  <c r="G38" i="1"/>
  <c r="G39" i="1"/>
  <c r="G26" i="1"/>
  <c r="G27" i="1"/>
  <c r="G28" i="1"/>
  <c r="G29" i="1"/>
  <c r="G30" i="1"/>
  <c r="G21" i="1"/>
  <c r="G22" i="1"/>
  <c r="G23" i="1"/>
  <c r="G24" i="1"/>
  <c r="G25" i="1"/>
  <c r="G11" i="1"/>
  <c r="G12" i="1"/>
  <c r="G13" i="1"/>
  <c r="G14" i="1"/>
  <c r="G15" i="1"/>
  <c r="G16" i="1"/>
  <c r="G17" i="1"/>
  <c r="G18" i="1"/>
  <c r="G19" i="1"/>
  <c r="G20" i="1"/>
  <c r="G10" i="1"/>
  <c r="D97" i="1" l="1"/>
  <c r="G97" i="1"/>
  <c r="E97" i="1"/>
  <c r="C97" i="1"/>
  <c r="I91" i="1"/>
  <c r="G91" i="1"/>
  <c r="D94" i="1" l="1"/>
  <c r="E94" i="1"/>
  <c r="I66" i="2" l="1"/>
  <c r="I69" i="2"/>
  <c r="I72" i="2"/>
</calcChain>
</file>

<file path=xl/sharedStrings.xml><?xml version="1.0" encoding="utf-8"?>
<sst xmlns="http://schemas.openxmlformats.org/spreadsheetml/2006/main" count="673" uniqueCount="226">
  <si>
    <t>TRƯỜNG CAO ĐẲNG SƯ PHẠM</t>
  </si>
  <si>
    <t>TRUNG ƯƠNG TP. HỒ CHÍ MINH</t>
  </si>
  <si>
    <t>KHOA :</t>
  </si>
  <si>
    <t>BẢNG TỔNG HỢP KẾT QUẢ ĐÁNH GIÁ SINH VIÊN</t>
  </si>
  <si>
    <t xml:space="preserve"> </t>
  </si>
  <si>
    <t>TT</t>
  </si>
  <si>
    <t>MSSV</t>
  </si>
  <si>
    <t>HỌ VÀ TÊN SINH VIÊN</t>
  </si>
  <si>
    <t>HỌC TẬP</t>
  </si>
  <si>
    <t>RÈN LUYỆN</t>
  </si>
  <si>
    <t xml:space="preserve">XL </t>
  </si>
  <si>
    <t>GHI CHÚ</t>
  </si>
  <si>
    <t>ĐIỂM</t>
  </si>
  <si>
    <t>XẾP LOẠI</t>
  </si>
  <si>
    <t xml:space="preserve">ĐIỂM </t>
  </si>
  <si>
    <t>THI ĐUA</t>
  </si>
  <si>
    <t>Khá</t>
  </si>
  <si>
    <t>Cố vấn học tập</t>
  </si>
  <si>
    <t>Ban chủ nhiệm Khoa</t>
  </si>
  <si>
    <t>XS</t>
  </si>
  <si>
    <t>G</t>
  </si>
  <si>
    <t>K</t>
  </si>
  <si>
    <t>TBK</t>
  </si>
  <si>
    <t>TB</t>
  </si>
  <si>
    <t>Y</t>
  </si>
  <si>
    <t>KÉM</t>
  </si>
  <si>
    <t>T</t>
  </si>
  <si>
    <t>XẾP LOẠI THI ĐUA</t>
  </si>
  <si>
    <t>Giỏi</t>
  </si>
  <si>
    <t>Đỗ Thị Thu Thảo</t>
  </si>
  <si>
    <t>Lê Thị Mỹ Phương</t>
  </si>
  <si>
    <t>Nguyễn Thị Thơ</t>
  </si>
  <si>
    <t>Nguyễn Thị Hồng Thơm</t>
  </si>
  <si>
    <t>Đỗ Thị Thanh Tươi</t>
  </si>
  <si>
    <t>Tưởng Thị Lệ Vân</t>
  </si>
  <si>
    <t>Dương Thị Hiền</t>
  </si>
  <si>
    <t>Tô Thị Thúy Quyên</t>
  </si>
  <si>
    <t>Phạm Thị Thùy Dung</t>
  </si>
  <si>
    <t>Trần Thị Hạnh Duyên</t>
  </si>
  <si>
    <t>Trần Thị Ninh Giang</t>
  </si>
  <si>
    <t>Bùi Thị Hân</t>
  </si>
  <si>
    <t>Phạm Thị Thu Hiếu</t>
  </si>
  <si>
    <t>Trần Mỹ Ly Ly</t>
  </si>
  <si>
    <t>Phạm Thị Hồng Sương</t>
  </si>
  <si>
    <t>Dương Thị Cẩm</t>
  </si>
  <si>
    <t>Dương Thị Bích Tuyền</t>
  </si>
  <si>
    <t>Nguyễn Thị Nhạn</t>
  </si>
  <si>
    <t>Nguyễn Thị Bình</t>
  </si>
  <si>
    <t>Trần Thị Thu Hà</t>
  </si>
  <si>
    <t>Nguyễn Thị Xuân Hương</t>
  </si>
  <si>
    <t>Trần Thị Trang</t>
  </si>
  <si>
    <t>Nguyễn Thị Mầu</t>
  </si>
  <si>
    <t>Đoàn Thị Kim Phương</t>
  </si>
  <si>
    <t>Trần Thị Trinh</t>
  </si>
  <si>
    <t>Nguyễn Thị Dung</t>
  </si>
  <si>
    <t>Nguyễn Thị Song Nhũ</t>
  </si>
  <si>
    <t>Hoàng Ngọc Minh Phụng</t>
  </si>
  <si>
    <t>Bùi Thị Kim Quí</t>
  </si>
  <si>
    <t>Phạm Thị Hồng Hạnh</t>
  </si>
  <si>
    <t>Trần Thị Mỹ Hậu</t>
  </si>
  <si>
    <t>Lưu Thị Ái Huê</t>
  </si>
  <si>
    <t>Nguyễn Thị Ngọc Huyền</t>
  </si>
  <si>
    <t>Nguyễn Thị Ngọc Nhi</t>
  </si>
  <si>
    <t>Phạm Thị Kim Thoa</t>
  </si>
  <si>
    <t>Trần Thị Ngọc Ánh</t>
  </si>
  <si>
    <t>Bùi Thị Mỹ Hạnh</t>
  </si>
  <si>
    <t>Lê Thị Nam</t>
  </si>
  <si>
    <t>Mai Thị Thắm</t>
  </si>
  <si>
    <t>Trần Thị Thủy</t>
  </si>
  <si>
    <t>Trần Thị Hồng Vân</t>
  </si>
  <si>
    <t>Nguyễn Thị Nhung</t>
  </si>
  <si>
    <t>Nguyễn Ngọc Vân Anh</t>
  </si>
  <si>
    <t>Nguyễn Thị Mỹ Hạnh</t>
  </si>
  <si>
    <t>Nguyễn Thị Hiếu</t>
  </si>
  <si>
    <t>Vũ Minh Tâm</t>
  </si>
  <si>
    <t>Tạ Thị Kim Loan</t>
  </si>
  <si>
    <t>Dương Thị Hoài Thúy</t>
  </si>
  <si>
    <t>Nguyễn Thị Trầm</t>
  </si>
  <si>
    <t>Lâm Thị Trúc</t>
  </si>
  <si>
    <t>Trần Thị Hợp</t>
  </si>
  <si>
    <t>Nguyễn Thị Liên</t>
  </si>
  <si>
    <t>Trần Thị Trà Ly</t>
  </si>
  <si>
    <t>Nguyễn Thị Thùy Diệu</t>
  </si>
  <si>
    <t>Lê Nguyễn Vân Hà</t>
  </si>
  <si>
    <t>Huỳnh Thị Ngọc Trinh</t>
  </si>
  <si>
    <t>Cù Thị Phương Dung</t>
  </si>
  <si>
    <t>Đỗ Ngọc Mười</t>
  </si>
  <si>
    <t>Nguyễn Thị Ngọc Nhung</t>
  </si>
  <si>
    <t>Phan Thị Thu Thủy</t>
  </si>
  <si>
    <t>Trương Thị Tuyết Trinh</t>
  </si>
  <si>
    <t>Diệp Thị Thu</t>
  </si>
  <si>
    <t>Nguyễn Thị Mỷ Trang</t>
  </si>
  <si>
    <t>Lê Hồng Trinh</t>
  </si>
  <si>
    <t>Dương Thị Ngọc Chi</t>
  </si>
  <si>
    <t>Huỳnh Thị Dịu</t>
  </si>
  <si>
    <t>Trần Thị My</t>
  </si>
  <si>
    <t>Hoàng Thị Phương Dung</t>
  </si>
  <si>
    <t>Trịnh Ngọc Trâm Anh</t>
  </si>
  <si>
    <t>Đỗ Thị Ngọc</t>
  </si>
  <si>
    <t>Huỳnh Thị Thu Hoà</t>
  </si>
  <si>
    <t>Đặng Thị Cẩm</t>
  </si>
  <si>
    <t>Trung bình</t>
  </si>
  <si>
    <t>: GIÁO DỤC ĐẶC BIỆT</t>
  </si>
  <si>
    <t>Xuất sắc</t>
  </si>
  <si>
    <t>ThS. Nguyễn Thị Tường Vân</t>
  </si>
  <si>
    <t>LỚP: GIÁO DỤC ĐẶC BIỆT 11</t>
  </si>
  <si>
    <t>HỌC KỲ I, NĂM HỌC 2016 - 2017</t>
  </si>
  <si>
    <t>Nông Ngọc Dương</t>
  </si>
  <si>
    <t>Thành phố Hồ Chí Minh, ngày  28   tháng    03  năm 2017</t>
  </si>
  <si>
    <t>Khoa Giáo dục đặc biệt</t>
  </si>
  <si>
    <t>LỚP: GDĐB 12</t>
  </si>
  <si>
    <t>HỌ VÀ TÊN SV</t>
  </si>
  <si>
    <t>Ma Thình</t>
  </si>
  <si>
    <t>Nguyễn Thị Ngọc Ánh</t>
  </si>
  <si>
    <t>Phạm Thị Ánh</t>
  </si>
  <si>
    <t>Nguyễn Thị Hồng Ân</t>
  </si>
  <si>
    <t>Lê Thị Hồng Cẩm</t>
  </si>
  <si>
    <t>Nguyễn Thị Chuyên</t>
  </si>
  <si>
    <t>Lê Thị Thu Dân</t>
  </si>
  <si>
    <t>Phan Thị Mỹ Diên</t>
  </si>
  <si>
    <t>Ngô Thị Mỹ Dung</t>
  </si>
  <si>
    <t>Yếu</t>
  </si>
  <si>
    <t>Trần Thị Dung</t>
  </si>
  <si>
    <t>Trần Thị Mỹ Duyên</t>
  </si>
  <si>
    <t>Vũ Thị Dư</t>
  </si>
  <si>
    <t>Đinh Thị Đào</t>
  </si>
  <si>
    <t>Trần Thị Thu Hằng</t>
  </si>
  <si>
    <t>Doãn Thị Thu Hiền</t>
  </si>
  <si>
    <t>Nguyễn Thị Diệu Hiền</t>
  </si>
  <si>
    <t>Nguyễn Thị Thu Hiền</t>
  </si>
  <si>
    <t>Trần Thị Thu Hiền</t>
  </si>
  <si>
    <t>Nguyễn Tố Quỳnh Hoa</t>
  </si>
  <si>
    <t>Đỗ Thị Hoài</t>
  </si>
  <si>
    <t>Nguyễn Thị Mộng Huyền</t>
  </si>
  <si>
    <t>Trần Thị Ngọc Huyền</t>
  </si>
  <si>
    <t>Nguyễn Thị Kim Khuyên</t>
  </si>
  <si>
    <t>Nguyễn Thị Huyền Lam</t>
  </si>
  <si>
    <t>Đỗ Thị Thu Lành</t>
  </si>
  <si>
    <t>Nguyễn Ngọc Linh</t>
  </si>
  <si>
    <t>Nguyễn Thị Kim Loan</t>
  </si>
  <si>
    <t>Phan Thị Diễm Mi</t>
  </si>
  <si>
    <t>Nguyễn Thanh Thảo My</t>
  </si>
  <si>
    <t>Đoàn Thị Cửu Mỹ</t>
  </si>
  <si>
    <t>Nguyễn Thị Nga</t>
  </si>
  <si>
    <t>Trần Nguyễn Hoàng Ngân</t>
  </si>
  <si>
    <t>Nguyễn Thị Hạnh Nguyên</t>
  </si>
  <si>
    <t>Vũ Đoàn Trang Nhã</t>
  </si>
  <si>
    <t>TB Khá</t>
  </si>
  <si>
    <t>Phạm Thị Nhi</t>
  </si>
  <si>
    <t>Trần Thị Tâm</t>
  </si>
  <si>
    <t>Nguyễn Thị Thanh Thảo</t>
  </si>
  <si>
    <t>Nguyễn Thị Thắm</t>
  </si>
  <si>
    <t>Huỳnh Thị Ngọc Thúy</t>
  </si>
  <si>
    <t>Nguyễn Thanh Thùy</t>
  </si>
  <si>
    <t>Lê Thị Kim Thủy</t>
  </si>
  <si>
    <t>Đỗ Văn Tuấn</t>
  </si>
  <si>
    <t>Nguyễn Thị Tú</t>
  </si>
  <si>
    <t>Lê Ngọc Thiên Trang</t>
  </si>
  <si>
    <t>Nguyễn Thị Trang</t>
  </si>
  <si>
    <t>Trần Thị Minh Trâm</t>
  </si>
  <si>
    <t>Nguyễn Thị Hồng Vân</t>
  </si>
  <si>
    <t>Trần Thị Thanh Vân</t>
  </si>
  <si>
    <t>Đào Thị Kim Yến</t>
  </si>
  <si>
    <t>Thành phố Hồ Chí Minh, ngày  30 tháng  3  năm 20 17</t>
  </si>
  <si>
    <t>Nguyễn Hoàng Cúc</t>
  </si>
  <si>
    <t>HỌC KỲ I, NĂM HỌC 2016- 2017</t>
  </si>
  <si>
    <t>LỚP: GIÁO DỤC ĐẶC BIỆT 13</t>
  </si>
  <si>
    <t>Nguyễn Kiều Dung</t>
  </si>
  <si>
    <t>Nguyễn Thị Minh</t>
  </si>
  <si>
    <t>Hồ Thị Thùy Trang</t>
  </si>
  <si>
    <t>Phan Thị Bưởi</t>
  </si>
  <si>
    <t>Phạm Thị Hải</t>
  </si>
  <si>
    <t>Nguyễn Thị Thảo</t>
  </si>
  <si>
    <t>Trần Thị Ngọc Thuỷ</t>
  </si>
  <si>
    <t>Ngô Việt Hồng</t>
  </si>
  <si>
    <t>Trương Thị Lý</t>
  </si>
  <si>
    <t>Phan Thị Sinh</t>
  </si>
  <si>
    <t>Phùng Thị Hoa</t>
  </si>
  <si>
    <t xml:space="preserve">Khá </t>
  </si>
  <si>
    <t>Nguyễn Thu Hà</t>
  </si>
  <si>
    <t>Nguyễn Thị Thanh Hương</t>
  </si>
  <si>
    <t>Nguyễn Thị Kim Thọ</t>
  </si>
  <si>
    <t>Hoàng Thị Thu</t>
  </si>
  <si>
    <t>Nguyễn Thị Thanh Trinh</t>
  </si>
  <si>
    <t>Y Duyên</t>
  </si>
  <si>
    <t>Nguyễn Thị Thu Phương</t>
  </si>
  <si>
    <t>Nguyễn Thị Thảo Nguyên</t>
  </si>
  <si>
    <t>Lý Thị Bích Thủy</t>
  </si>
  <si>
    <t>Nguyễn Hoàng Thuý Ái</t>
  </si>
  <si>
    <t>Phạm Thị Anh Thư</t>
  </si>
  <si>
    <t>Phan Thị Ngọc Trâm</t>
  </si>
  <si>
    <t>Thái Thị Thu Vân</t>
  </si>
  <si>
    <t>Võ Ngọc Phương Thảo</t>
  </si>
  <si>
    <t>Thị Duyên</t>
  </si>
  <si>
    <t xml:space="preserve">Trung bình </t>
  </si>
  <si>
    <t>Nguyễn Trần Xuân Hạ</t>
  </si>
  <si>
    <t>Đinh Thị Hồng Hạnh</t>
  </si>
  <si>
    <t>Lưu Thị Diên</t>
  </si>
  <si>
    <t>Huỳnh Nhật Hào</t>
  </si>
  <si>
    <t>Nguyễn Thị Hoa</t>
  </si>
  <si>
    <t>Trần Thị Thanh Thủy</t>
  </si>
  <si>
    <t>Nguyễn Thị Trang Đài</t>
  </si>
  <si>
    <t>Nguyễn Thị Thu Hương</t>
  </si>
  <si>
    <t>Đặng Thị Kim Tuyết</t>
  </si>
  <si>
    <t>Nguyễn Thị Ngọc Phượng</t>
  </si>
  <si>
    <t>Lê Thị Kim Hương</t>
  </si>
  <si>
    <t>Trương Thị Sương</t>
  </si>
  <si>
    <t>Nguyễn Thị Kiều Mỵ</t>
  </si>
  <si>
    <t>Trần Diệp Đan</t>
  </si>
  <si>
    <t>Nguyễn Thị Tuyết Nhung</t>
  </si>
  <si>
    <t>Đỗ Thị Phương Thảo</t>
  </si>
  <si>
    <t>Nguyễn Hoàng Xuân Trang</t>
  </si>
  <si>
    <t>Nguyễn Thị Thúy Tuyết</t>
  </si>
  <si>
    <t>Phan Thị Kim Sang</t>
  </si>
  <si>
    <t xml:space="preserve">Yếu </t>
  </si>
  <si>
    <t>Tạ Thị Kiều</t>
  </si>
  <si>
    <t>Chu Thị Mỹ Tiên</t>
  </si>
  <si>
    <t>Nguyễn Lê Minh Trang</t>
  </si>
  <si>
    <t>Bùi Thị Thanh Tâm</t>
  </si>
  <si>
    <t>Lại Thu Trang</t>
  </si>
  <si>
    <t>Trương Thị Ngọc Trâm</t>
  </si>
  <si>
    <t>Trần Thị Khánh Linh</t>
  </si>
  <si>
    <t>Hà Như Quỳnh</t>
  </si>
  <si>
    <t>Trương Nữ Đan Trâm</t>
  </si>
  <si>
    <t>Hồ Thị Thường</t>
  </si>
  <si>
    <t>Nguyễn Thị Tấn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</si>
</sst>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  <charset val="163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  <charset val="163"/>
    </font>
    <font>
      <sz val="13"/>
      <name val="Arial"/>
      <family val="2"/>
    </font>
    <font>
      <b/>
      <sz val="12"/>
      <name val="Times New Roman"/>
      <family val="1"/>
      <charset val="163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3"/>
      <color theme="1"/>
      <name val="Times New Roman"/>
      <family val="1"/>
    </font>
    <font>
      <sz val="8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7" fillId="0" borderId="0"/>
  </cellStyleXfs>
  <cellXfs count="193">
    <xf numFmtId="0" fontId="0" fillId="0" borderId="0" xfId="0"/>
    <xf numFmtId="0" fontId="1" fillId="0" borderId="0" xfId="0" applyFont="1" applyAlignme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Alignment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4" fillId="2" borderId="5" xfId="0" applyFont="1" applyFill="1" applyBorder="1" applyAlignment="1">
      <alignment horizontal="center" vertical="center"/>
    </xf>
    <xf numFmtId="0" fontId="8" fillId="0" borderId="0" xfId="0" applyFont="1"/>
    <xf numFmtId="0" fontId="7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/>
    </xf>
    <xf numFmtId="0" fontId="8" fillId="0" borderId="0" xfId="0" applyFont="1" applyFill="1"/>
    <xf numFmtId="0" fontId="8" fillId="2" borderId="0" xfId="0" applyFont="1" applyFill="1"/>
    <xf numFmtId="0" fontId="8" fillId="3" borderId="0" xfId="0" applyFont="1" applyFill="1"/>
    <xf numFmtId="0" fontId="0" fillId="0" borderId="0" xfId="0" applyFill="1"/>
    <xf numFmtId="0" fontId="13" fillId="0" borderId="0" xfId="0" applyFont="1" applyFill="1"/>
    <xf numFmtId="0" fontId="14" fillId="0" borderId="0" xfId="0" applyFont="1" applyFill="1" applyAlignment="1">
      <alignment horizontal="center"/>
    </xf>
    <xf numFmtId="0" fontId="13" fillId="0" borderId="0" xfId="0" applyFont="1"/>
    <xf numFmtId="0" fontId="0" fillId="0" borderId="0" xfId="0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/>
    <xf numFmtId="0" fontId="7" fillId="2" borderId="4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17" fillId="2" borderId="0" xfId="1" applyFill="1"/>
    <xf numFmtId="0" fontId="17" fillId="2" borderId="0" xfId="1" applyFill="1" applyAlignment="1">
      <alignment horizontal="center"/>
    </xf>
    <xf numFmtId="0" fontId="18" fillId="2" borderId="0" xfId="1" applyFont="1" applyFill="1" applyAlignment="1">
      <alignment horizontal="center"/>
    </xf>
    <xf numFmtId="0" fontId="15" fillId="2" borderId="0" xfId="1" applyFont="1" applyFill="1"/>
    <xf numFmtId="0" fontId="15" fillId="2" borderId="0" xfId="1" applyFont="1" applyFill="1" applyAlignment="1">
      <alignment horizontal="center"/>
    </xf>
    <xf numFmtId="0" fontId="19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19" fillId="0" borderId="5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5" fillId="2" borderId="5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2" fillId="2" borderId="0" xfId="1" applyFont="1" applyFill="1"/>
    <xf numFmtId="0" fontId="2" fillId="2" borderId="0" xfId="1" applyFont="1" applyFill="1" applyAlignment="1">
      <alignment horizontal="left"/>
    </xf>
    <xf numFmtId="0" fontId="2" fillId="0" borderId="0" xfId="0" applyFont="1" applyFill="1"/>
    <xf numFmtId="0" fontId="2" fillId="2" borderId="0" xfId="0" applyFont="1" applyFill="1"/>
    <xf numFmtId="0" fontId="21" fillId="2" borderId="0" xfId="0" applyFont="1" applyFill="1"/>
    <xf numFmtId="0" fontId="21" fillId="2" borderId="0" xfId="0" applyFont="1" applyFill="1" applyAlignment="1">
      <alignment horizontal="right"/>
    </xf>
    <xf numFmtId="0" fontId="13" fillId="2" borderId="0" xfId="1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13" fillId="2" borderId="0" xfId="1" applyFont="1" applyFill="1" applyAlignment="1">
      <alignment horizontal="center"/>
    </xf>
    <xf numFmtId="0" fontId="19" fillId="0" borderId="5" xfId="0" applyFont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5" fillId="0" borderId="0" xfId="1" applyFont="1" applyAlignment="1"/>
    <xf numFmtId="0" fontId="15" fillId="0" borderId="0" xfId="1" applyFont="1" applyFill="1" applyAlignment="1">
      <alignment horizontal="center"/>
    </xf>
    <xf numFmtId="0" fontId="15" fillId="0" borderId="0" xfId="1" applyFont="1" applyFill="1"/>
    <xf numFmtId="0" fontId="7" fillId="0" borderId="0" xfId="1" applyFont="1" applyAlignment="1"/>
    <xf numFmtId="0" fontId="7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0" xfId="1" applyFont="1" applyFill="1" applyAlignment="1"/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23" fillId="0" borderId="5" xfId="1" applyFont="1" applyFill="1" applyBorder="1" applyAlignment="1">
      <alignment horizont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vertical="center" wrapText="1"/>
    </xf>
    <xf numFmtId="0" fontId="10" fillId="0" borderId="5" xfId="1" applyFont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vertical="center" wrapText="1"/>
    </xf>
    <xf numFmtId="0" fontId="10" fillId="0" borderId="8" xfId="1" applyFont="1" applyBorder="1" applyAlignment="1">
      <alignment horizontal="center" vertical="center" wrapText="1"/>
    </xf>
    <xf numFmtId="0" fontId="15" fillId="0" borderId="0" xfId="1" applyFont="1" applyFill="1" applyAlignment="1">
      <alignment horizontal="left"/>
    </xf>
    <xf numFmtId="0" fontId="24" fillId="0" borderId="0" xfId="1" applyFont="1" applyFill="1" applyAlignment="1">
      <alignment horizontal="center"/>
    </xf>
    <xf numFmtId="0" fontId="15" fillId="0" borderId="0" xfId="1" applyFont="1"/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15" fillId="2" borderId="5" xfId="1" applyFont="1" applyFill="1" applyBorder="1"/>
    <xf numFmtId="0" fontId="7" fillId="2" borderId="5" xfId="1" applyFont="1" applyFill="1" applyBorder="1" applyAlignment="1">
      <alignment horizontal="center" vertical="center"/>
    </xf>
    <xf numFmtId="0" fontId="15" fillId="0" borderId="5" xfId="1" applyFont="1" applyBorder="1"/>
    <xf numFmtId="0" fontId="10" fillId="0" borderId="0" xfId="1" applyFont="1"/>
    <xf numFmtId="0" fontId="16" fillId="2" borderId="5" xfId="1" applyFont="1" applyFill="1" applyBorder="1"/>
    <xf numFmtId="0" fontId="16" fillId="2" borderId="5" xfId="1" applyFont="1" applyFill="1" applyBorder="1" applyAlignment="1">
      <alignment horizontal="center"/>
    </xf>
    <xf numFmtId="0" fontId="16" fillId="2" borderId="0" xfId="1" applyFont="1" applyFill="1"/>
    <xf numFmtId="0" fontId="16" fillId="2" borderId="0" xfId="1" applyFont="1" applyFill="1" applyAlignment="1">
      <alignment horizontal="center"/>
    </xf>
    <xf numFmtId="0" fontId="16" fillId="2" borderId="0" xfId="1" applyFont="1" applyFill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16" fillId="2" borderId="5" xfId="1" applyFont="1" applyFill="1" applyBorder="1" applyAlignment="1">
      <alignment horizontal="right"/>
    </xf>
    <xf numFmtId="0" fontId="16" fillId="3" borderId="5" xfId="1" applyFont="1" applyFill="1" applyBorder="1" applyAlignment="1">
      <alignment horizontal="center"/>
    </xf>
    <xf numFmtId="0" fontId="1" fillId="0" borderId="0" xfId="1" applyFont="1" applyAlignment="1"/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applyFont="1" applyFill="1"/>
    <xf numFmtId="0" fontId="4" fillId="0" borderId="0" xfId="1" applyFont="1" applyAlignment="1"/>
    <xf numFmtId="0" fontId="4" fillId="0" borderId="0" xfId="1" applyFont="1" applyAlignment="1">
      <alignment horizontal="center"/>
    </xf>
    <xf numFmtId="0" fontId="5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6" fillId="0" borderId="0" xfId="1" applyFont="1" applyFill="1" applyAlignment="1"/>
    <xf numFmtId="0" fontId="6" fillId="0" borderId="1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8" fillId="0" borderId="0" xfId="1" applyFont="1"/>
    <xf numFmtId="0" fontId="7" fillId="2" borderId="6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center" vertical="center"/>
    </xf>
    <xf numFmtId="0" fontId="22" fillId="2" borderId="5" xfId="1" applyFont="1" applyFill="1" applyBorder="1" applyAlignment="1">
      <alignment horizontal="center" wrapText="1"/>
    </xf>
    <xf numFmtId="0" fontId="19" fillId="0" borderId="5" xfId="1" applyFont="1" applyBorder="1" applyAlignment="1">
      <alignment horizontal="center" vertical="center" wrapText="1"/>
    </xf>
    <xf numFmtId="0" fontId="19" fillId="0" borderId="5" xfId="1" applyFont="1" applyBorder="1" applyAlignment="1">
      <alignment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 wrapText="1"/>
    </xf>
    <xf numFmtId="0" fontId="19" fillId="2" borderId="5" xfId="1" applyFont="1" applyFill="1" applyBorder="1" applyAlignment="1">
      <alignment horizontal="center" vertical="center" wrapText="1"/>
    </xf>
    <xf numFmtId="0" fontId="8" fillId="0" borderId="0" xfId="1" applyFont="1" applyFill="1"/>
    <xf numFmtId="0" fontId="8" fillId="2" borderId="0" xfId="1" applyFont="1" applyFill="1"/>
    <xf numFmtId="0" fontId="8" fillId="3" borderId="0" xfId="1" applyFont="1" applyFill="1"/>
    <xf numFmtId="0" fontId="17" fillId="0" borderId="0" xfId="1"/>
    <xf numFmtId="0" fontId="19" fillId="0" borderId="7" xfId="1" applyFont="1" applyBorder="1" applyAlignment="1">
      <alignment horizontal="center" vertical="center" wrapText="1"/>
    </xf>
    <xf numFmtId="0" fontId="19" fillId="0" borderId="11" xfId="1" applyFont="1" applyBorder="1" applyAlignment="1">
      <alignment horizontal="center" vertical="center" wrapText="1"/>
    </xf>
    <xf numFmtId="0" fontId="17" fillId="0" borderId="0" xfId="1" applyFill="1"/>
    <xf numFmtId="0" fontId="17" fillId="0" borderId="0" xfId="1" applyFill="1" applyAlignment="1">
      <alignment horizontal="left"/>
    </xf>
    <xf numFmtId="0" fontId="17" fillId="0" borderId="0" xfId="1" applyFill="1" applyAlignment="1">
      <alignment horizontal="center"/>
    </xf>
    <xf numFmtId="0" fontId="12" fillId="0" borderId="0" xfId="1" applyFont="1" applyFill="1" applyAlignment="1">
      <alignment horizontal="center"/>
    </xf>
    <xf numFmtId="0" fontId="13" fillId="0" borderId="0" xfId="1" applyFont="1" applyFill="1"/>
    <xf numFmtId="0" fontId="14" fillId="0" borderId="0" xfId="1" applyFont="1" applyFill="1" applyBorder="1" applyAlignment="1">
      <alignment horizontal="center"/>
    </xf>
    <xf numFmtId="0" fontId="14" fillId="0" borderId="0" xfId="1" applyFont="1" applyFill="1" applyAlignment="1">
      <alignment horizontal="center"/>
    </xf>
    <xf numFmtId="0" fontId="13" fillId="0" borderId="0" xfId="1" applyFont="1"/>
    <xf numFmtId="0" fontId="17" fillId="0" borderId="0" xfId="1" applyAlignment="1">
      <alignment horizontal="center"/>
    </xf>
    <xf numFmtId="0" fontId="13" fillId="0" borderId="0" xfId="1" applyFont="1" applyAlignment="1">
      <alignment horizontal="left"/>
    </xf>
    <xf numFmtId="0" fontId="17" fillId="0" borderId="0" xfId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13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21" fillId="2" borderId="0" xfId="1" applyFont="1" applyFill="1"/>
    <xf numFmtId="0" fontId="21" fillId="2" borderId="5" xfId="1" applyFont="1" applyFill="1" applyBorder="1" applyAlignment="1">
      <alignment horizontal="center"/>
    </xf>
    <xf numFmtId="0" fontId="21" fillId="2" borderId="12" xfId="1" applyFont="1" applyFill="1" applyBorder="1" applyAlignment="1">
      <alignment horizontal="right"/>
    </xf>
    <xf numFmtId="0" fontId="17" fillId="0" borderId="0" xfId="1" applyBorder="1"/>
    <xf numFmtId="0" fontId="21" fillId="2" borderId="0" xfId="1" applyFont="1" applyFill="1" applyAlignment="1">
      <alignment horizontal="center"/>
    </xf>
    <xf numFmtId="0" fontId="21" fillId="2" borderId="0" xfId="1" applyFont="1" applyFill="1" applyAlignment="1">
      <alignment horizontal="center" vertical="center"/>
    </xf>
    <xf numFmtId="0" fontId="2" fillId="0" borderId="0" xfId="1" applyFont="1"/>
    <xf numFmtId="0" fontId="21" fillId="2" borderId="0" xfId="1" applyFont="1" applyFill="1" applyAlignment="1">
      <alignment horizontal="right"/>
    </xf>
    <xf numFmtId="0" fontId="17" fillId="2" borderId="0" xfId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428626</xdr:colOff>
      <xdr:row>0</xdr:row>
      <xdr:rowOff>57150</xdr:rowOff>
    </xdr:from>
    <xdr:to>
      <xdr:col>9</xdr:col>
      <xdr:colOff>1</xdr:colOff>
      <xdr:row>2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77151" y="57150"/>
          <a:ext cx="1762125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/>
              <a:cs typeface="Times New Roman"/>
            </a:rPr>
            <a:t>QT-CTSV-07-03</a:t>
          </a:r>
        </a:p>
        <a:p>
          <a:pPr algn="l" rtl="1">
            <a:defRPr sz="1000"/>
          </a:pPr>
          <a:endParaRPr lang="en-US" sz="1300" b="1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519544</xdr:colOff>
      <xdr:row>3</xdr:row>
      <xdr:rowOff>1588</xdr:rowOff>
    </xdr:to>
    <xdr:cxnSp macro="">
      <xdr:nvCxnSpPr>
        <xdr:cNvPr id="3" name="Straight Connector 2"/>
        <xdr:cNvCxnSpPr/>
      </xdr:nvCxnSpPr>
      <xdr:spPr>
        <a:xfrm>
          <a:off x="485775" y="628650"/>
          <a:ext cx="1567294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657226</xdr:colOff>
      <xdr:row>0</xdr:row>
      <xdr:rowOff>72390</xdr:rowOff>
    </xdr:from>
    <xdr:to>
      <xdr:col>8</xdr:col>
      <xdr:colOff>449580</xdr:colOff>
      <xdr:row>2</xdr:row>
      <xdr:rowOff>91440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29201" y="72390"/>
          <a:ext cx="1202054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/>
              <a:cs typeface="Times New Roman"/>
            </a:rPr>
            <a:t>QT-CTSV-07-03</a:t>
          </a:r>
        </a:p>
        <a:p>
          <a:pPr algn="l" rtl="1">
            <a:defRPr sz="1000"/>
          </a:pPr>
          <a:endParaRPr lang="en-US" sz="1300" b="1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428626</xdr:colOff>
      <xdr:row>0</xdr:row>
      <xdr:rowOff>57150</xdr:rowOff>
    </xdr:from>
    <xdr:to>
      <xdr:col>9</xdr:col>
      <xdr:colOff>1</xdr:colOff>
      <xdr:row>2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515226" y="57150"/>
          <a:ext cx="1371600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/>
              <a:cs typeface="Times New Roman"/>
            </a:rPr>
            <a:t>QT-CTSV-07-03</a:t>
          </a:r>
        </a:p>
        <a:p>
          <a:pPr algn="l" rtl="1">
            <a:defRPr sz="1000"/>
          </a:pPr>
          <a:endParaRPr lang="en-US" sz="1300" b="1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519544</xdr:colOff>
      <xdr:row>3</xdr:row>
      <xdr:rowOff>1588</xdr:rowOff>
    </xdr:to>
    <xdr:cxnSp macro="">
      <xdr:nvCxnSpPr>
        <xdr:cNvPr id="3" name="Straight Connector 2"/>
        <xdr:cNvCxnSpPr/>
      </xdr:nvCxnSpPr>
      <xdr:spPr>
        <a:xfrm>
          <a:off x="485775" y="628650"/>
          <a:ext cx="1567294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98"/>
  <sheetViews>
    <sheetView tabSelected="1" topLeftCell="A65" workbookViewId="0">
      <selection activeCell="C84" sqref="C84"/>
    </sheetView>
  </sheetViews>
  <sheetFormatPr defaultRowHeight="15.75" x14ac:dyDescent="0.25"/>
  <cols>
    <col min="1" max="1" width="7.28515625" style="164" customWidth="1"/>
    <col min="2" max="2" width="15.7109375" style="164" customWidth="1"/>
    <col min="3" max="3" width="35.140625" style="177" customWidth="1"/>
    <col min="4" max="4" width="11.28515625" style="175" customWidth="1"/>
    <col min="5" max="5" width="12.5703125" style="175" customWidth="1"/>
    <col min="6" max="6" width="11.28515625" style="115" customWidth="1"/>
    <col min="7" max="7" width="15.42578125" style="116" customWidth="1"/>
    <col min="8" max="8" width="19.7109375" style="175" customWidth="1"/>
    <col min="9" max="9" width="13.140625" style="175" customWidth="1"/>
    <col min="10" max="16384" width="9.140625" style="164"/>
  </cols>
  <sheetData>
    <row r="1" spans="1:9" s="134" customFormat="1" ht="16.5" x14ac:dyDescent="0.25">
      <c r="A1" s="131" t="s">
        <v>0</v>
      </c>
      <c r="B1" s="131"/>
      <c r="C1" s="131"/>
      <c r="D1" s="132"/>
      <c r="E1" s="132"/>
      <c r="F1" s="132"/>
      <c r="G1" s="132"/>
      <c r="H1" s="133"/>
    </row>
    <row r="2" spans="1:9" s="134" customFormat="1" ht="16.5" x14ac:dyDescent="0.25">
      <c r="A2" s="131" t="s">
        <v>1</v>
      </c>
      <c r="B2" s="131"/>
      <c r="C2" s="131"/>
      <c r="D2" s="132"/>
      <c r="E2" s="132"/>
      <c r="F2" s="132"/>
      <c r="G2" s="132"/>
      <c r="H2" s="133"/>
    </row>
    <row r="3" spans="1:9" s="134" customFormat="1" ht="16.5" x14ac:dyDescent="0.25">
      <c r="A3" s="135" t="s">
        <v>2</v>
      </c>
      <c r="B3" s="135" t="s">
        <v>102</v>
      </c>
      <c r="C3" s="135"/>
      <c r="D3" s="132"/>
      <c r="E3" s="132"/>
      <c r="F3" s="132"/>
      <c r="G3" s="132"/>
      <c r="H3" s="133"/>
    </row>
    <row r="4" spans="1:9" s="134" customFormat="1" ht="16.5" x14ac:dyDescent="0.25">
      <c r="A4" s="135"/>
      <c r="B4" s="136"/>
      <c r="C4" s="136"/>
      <c r="D4" s="137"/>
      <c r="E4" s="137"/>
      <c r="F4" s="132"/>
      <c r="G4" s="132"/>
      <c r="H4" s="133"/>
    </row>
    <row r="5" spans="1:9" s="134" customFormat="1" ht="18" customHeight="1" x14ac:dyDescent="0.3">
      <c r="C5" s="138" t="s">
        <v>3</v>
      </c>
      <c r="D5" s="138"/>
      <c r="E5" s="138"/>
      <c r="F5" s="138"/>
      <c r="G5" s="138"/>
      <c r="H5" s="139"/>
      <c r="I5" s="140"/>
    </row>
    <row r="6" spans="1:9" s="134" customFormat="1" ht="16.5" customHeight="1" x14ac:dyDescent="0.3">
      <c r="C6" s="138" t="s">
        <v>165</v>
      </c>
      <c r="D6" s="138"/>
      <c r="E6" s="138"/>
      <c r="F6" s="138"/>
      <c r="G6" s="138"/>
      <c r="H6" s="139" t="s">
        <v>4</v>
      </c>
      <c r="I6" s="140"/>
    </row>
    <row r="7" spans="1:9" s="134" customFormat="1" ht="21" customHeight="1" x14ac:dyDescent="0.3">
      <c r="C7" s="141" t="s">
        <v>166</v>
      </c>
      <c r="D7" s="141"/>
      <c r="E7" s="141"/>
      <c r="F7" s="141"/>
      <c r="G7" s="141"/>
      <c r="H7" s="139"/>
      <c r="I7" s="140"/>
    </row>
    <row r="8" spans="1:9" s="150" customFormat="1" ht="15.75" customHeight="1" x14ac:dyDescent="0.2">
      <c r="A8" s="142" t="s">
        <v>5</v>
      </c>
      <c r="B8" s="142" t="s">
        <v>6</v>
      </c>
      <c r="C8" s="143" t="s">
        <v>7</v>
      </c>
      <c r="D8" s="144" t="s">
        <v>8</v>
      </c>
      <c r="E8" s="145"/>
      <c r="F8" s="146" t="s">
        <v>9</v>
      </c>
      <c r="G8" s="147"/>
      <c r="H8" s="148" t="s">
        <v>10</v>
      </c>
      <c r="I8" s="149" t="s">
        <v>11</v>
      </c>
    </row>
    <row r="9" spans="1:9" s="150" customFormat="1" ht="28.5" customHeight="1" x14ac:dyDescent="0.2">
      <c r="A9" s="151"/>
      <c r="B9" s="151"/>
      <c r="C9" s="152"/>
      <c r="D9" s="148" t="s">
        <v>12</v>
      </c>
      <c r="E9" s="148" t="s">
        <v>13</v>
      </c>
      <c r="F9" s="120" t="s">
        <v>14</v>
      </c>
      <c r="G9" s="120" t="s">
        <v>13</v>
      </c>
      <c r="H9" s="148" t="s">
        <v>15</v>
      </c>
      <c r="I9" s="153"/>
    </row>
    <row r="10" spans="1:9" s="150" customFormat="1" ht="20.100000000000001" customHeight="1" x14ac:dyDescent="0.25">
      <c r="A10" s="154">
        <v>1</v>
      </c>
      <c r="B10" s="155">
        <v>504160004</v>
      </c>
      <c r="C10" s="156" t="s">
        <v>167</v>
      </c>
      <c r="D10" s="155">
        <v>3.26</v>
      </c>
      <c r="E10" s="155" t="s">
        <v>28</v>
      </c>
      <c r="F10" s="157">
        <v>76</v>
      </c>
      <c r="G10" s="158" t="str">
        <f>IF(F10&lt;30,"Kém",IF(F10&lt;50,"Yếu",IF(F10&lt;60,"Trung bình",IF(F10&lt;70,"TB khá",IF(F10&lt;80,"Khá",IF(F10&lt;90,"Tốt","Xuất sắc"))))))</f>
        <v>Khá</v>
      </c>
      <c r="H10" s="159" t="s">
        <v>16</v>
      </c>
      <c r="I10" s="160"/>
    </row>
    <row r="11" spans="1:9" s="150" customFormat="1" ht="20.100000000000001" customHeight="1" x14ac:dyDescent="0.25">
      <c r="A11" s="154">
        <v>2</v>
      </c>
      <c r="B11" s="155">
        <v>504160023</v>
      </c>
      <c r="C11" s="156" t="s">
        <v>168</v>
      </c>
      <c r="D11" s="155">
        <v>3.11</v>
      </c>
      <c r="E11" s="155" t="s">
        <v>16</v>
      </c>
      <c r="F11" s="157">
        <v>82</v>
      </c>
      <c r="G11" s="158" t="str">
        <f t="shared" ref="G11:G65" si="0">IF(F11&lt;30,"Kém",IF(F11&lt;50,"Yếu",IF(F11&lt;60,"Trung bình",IF(F11&lt;70,"TB khá",IF(F11&lt;80,"Khá",IF(F11&lt;90,"Tốt","Xuất sắc"))))))</f>
        <v>Tốt</v>
      </c>
      <c r="H11" s="159" t="s">
        <v>16</v>
      </c>
      <c r="I11" s="160"/>
    </row>
    <row r="12" spans="1:9" s="150" customFormat="1" ht="20.100000000000001" customHeight="1" x14ac:dyDescent="0.25">
      <c r="A12" s="154">
        <v>3</v>
      </c>
      <c r="B12" s="155">
        <v>504160053</v>
      </c>
      <c r="C12" s="156" t="s">
        <v>169</v>
      </c>
      <c r="D12" s="155">
        <v>3.08</v>
      </c>
      <c r="E12" s="155" t="s">
        <v>16</v>
      </c>
      <c r="F12" s="157">
        <v>84</v>
      </c>
      <c r="G12" s="158" t="str">
        <f t="shared" si="0"/>
        <v>Tốt</v>
      </c>
      <c r="H12" s="159" t="s">
        <v>16</v>
      </c>
      <c r="I12" s="160"/>
    </row>
    <row r="13" spans="1:9" s="150" customFormat="1" ht="20.100000000000001" customHeight="1" x14ac:dyDescent="0.25">
      <c r="A13" s="154">
        <v>4</v>
      </c>
      <c r="B13" s="155">
        <v>504160002</v>
      </c>
      <c r="C13" s="156" t="s">
        <v>170</v>
      </c>
      <c r="D13" s="155">
        <v>3</v>
      </c>
      <c r="E13" s="155" t="s">
        <v>16</v>
      </c>
      <c r="F13" s="157">
        <v>79</v>
      </c>
      <c r="G13" s="158" t="str">
        <f t="shared" si="0"/>
        <v>Khá</v>
      </c>
      <c r="H13" s="159" t="s">
        <v>16</v>
      </c>
      <c r="I13" s="160"/>
    </row>
    <row r="14" spans="1:9" s="150" customFormat="1" ht="20.100000000000001" customHeight="1" x14ac:dyDescent="0.25">
      <c r="A14" s="154">
        <v>5</v>
      </c>
      <c r="B14" s="155">
        <v>504160011</v>
      </c>
      <c r="C14" s="156" t="s">
        <v>171</v>
      </c>
      <c r="D14" s="155">
        <v>2.89</v>
      </c>
      <c r="E14" s="155" t="s">
        <v>16</v>
      </c>
      <c r="F14" s="157">
        <v>87</v>
      </c>
      <c r="G14" s="158" t="str">
        <f t="shared" si="0"/>
        <v>Tốt</v>
      </c>
      <c r="H14" s="159" t="s">
        <v>16</v>
      </c>
      <c r="I14" s="160"/>
    </row>
    <row r="15" spans="1:9" s="150" customFormat="1" ht="20.100000000000001" customHeight="1" x14ac:dyDescent="0.25">
      <c r="A15" s="154">
        <v>6</v>
      </c>
      <c r="B15" s="155">
        <v>504160038</v>
      </c>
      <c r="C15" s="156" t="s">
        <v>172</v>
      </c>
      <c r="D15" s="155">
        <v>2.87</v>
      </c>
      <c r="E15" s="155" t="s">
        <v>16</v>
      </c>
      <c r="F15" s="157">
        <v>81</v>
      </c>
      <c r="G15" s="158" t="str">
        <f t="shared" si="0"/>
        <v>Tốt</v>
      </c>
      <c r="H15" s="159" t="s">
        <v>16</v>
      </c>
      <c r="I15" s="160"/>
    </row>
    <row r="16" spans="1:9" s="150" customFormat="1" ht="20.100000000000001" customHeight="1" x14ac:dyDescent="0.25">
      <c r="A16" s="154">
        <v>7</v>
      </c>
      <c r="B16" s="155">
        <v>504160042</v>
      </c>
      <c r="C16" s="156" t="s">
        <v>173</v>
      </c>
      <c r="D16" s="155">
        <v>2.87</v>
      </c>
      <c r="E16" s="155" t="s">
        <v>16</v>
      </c>
      <c r="F16" s="157">
        <v>75</v>
      </c>
      <c r="G16" s="158" t="str">
        <f t="shared" si="0"/>
        <v>Khá</v>
      </c>
      <c r="H16" s="159" t="s">
        <v>16</v>
      </c>
      <c r="I16" s="160"/>
    </row>
    <row r="17" spans="1:9" s="161" customFormat="1" ht="20.100000000000001" customHeight="1" x14ac:dyDescent="0.25">
      <c r="A17" s="154">
        <v>8</v>
      </c>
      <c r="B17" s="155">
        <v>504160016</v>
      </c>
      <c r="C17" s="156" t="s">
        <v>174</v>
      </c>
      <c r="D17" s="155">
        <v>2.82</v>
      </c>
      <c r="E17" s="155" t="s">
        <v>16</v>
      </c>
      <c r="F17" s="160">
        <v>83</v>
      </c>
      <c r="G17" s="158" t="str">
        <f t="shared" si="0"/>
        <v>Tốt</v>
      </c>
      <c r="H17" s="159" t="s">
        <v>16</v>
      </c>
      <c r="I17" s="160"/>
    </row>
    <row r="18" spans="1:9" s="150" customFormat="1" ht="20.100000000000001" customHeight="1" x14ac:dyDescent="0.25">
      <c r="A18" s="154">
        <v>9</v>
      </c>
      <c r="B18" s="155">
        <v>504160022</v>
      </c>
      <c r="C18" s="156" t="s">
        <v>175</v>
      </c>
      <c r="D18" s="155">
        <v>2.82</v>
      </c>
      <c r="E18" s="155" t="s">
        <v>16</v>
      </c>
      <c r="F18" s="157">
        <v>71</v>
      </c>
      <c r="G18" s="158" t="str">
        <f>IF(F18&lt;30,"Kém",IF(F18&lt;50,"Yếu",IF(F18&lt;60,"Trung bình",IF(F18&lt;70,"TB khá",IF(F18&lt;80,"Khá",IF(F18&lt;90,"Tốt","Xuất sắc"))))))</f>
        <v>Khá</v>
      </c>
      <c r="H18" s="159" t="s">
        <v>16</v>
      </c>
      <c r="I18" s="160"/>
    </row>
    <row r="19" spans="1:9" s="150" customFormat="1" ht="20.100000000000001" customHeight="1" x14ac:dyDescent="0.25">
      <c r="A19" s="154">
        <v>10</v>
      </c>
      <c r="B19" s="155">
        <v>504160034</v>
      </c>
      <c r="C19" s="156" t="s">
        <v>176</v>
      </c>
      <c r="D19" s="155">
        <v>2.79</v>
      </c>
      <c r="E19" s="155" t="s">
        <v>16</v>
      </c>
      <c r="F19" s="157">
        <v>82</v>
      </c>
      <c r="G19" s="158" t="str">
        <f t="shared" si="0"/>
        <v>Tốt</v>
      </c>
      <c r="H19" s="159" t="s">
        <v>16</v>
      </c>
      <c r="I19" s="160"/>
    </row>
    <row r="20" spans="1:9" s="162" customFormat="1" ht="20.100000000000001" customHeight="1" x14ac:dyDescent="0.25">
      <c r="A20" s="154">
        <v>11</v>
      </c>
      <c r="B20" s="155">
        <v>504160015</v>
      </c>
      <c r="C20" s="156" t="s">
        <v>177</v>
      </c>
      <c r="D20" s="155">
        <v>2.76</v>
      </c>
      <c r="E20" s="155" t="s">
        <v>16</v>
      </c>
      <c r="F20" s="157">
        <v>78</v>
      </c>
      <c r="G20" s="158" t="str">
        <f t="shared" si="0"/>
        <v>Khá</v>
      </c>
      <c r="H20" s="159" t="s">
        <v>178</v>
      </c>
      <c r="I20" s="160"/>
    </row>
    <row r="21" spans="1:9" s="150" customFormat="1" ht="20.100000000000001" customHeight="1" x14ac:dyDescent="0.25">
      <c r="A21" s="154">
        <v>12</v>
      </c>
      <c r="B21" s="155">
        <v>504160009</v>
      </c>
      <c r="C21" s="156" t="s">
        <v>179</v>
      </c>
      <c r="D21" s="155">
        <v>2.68</v>
      </c>
      <c r="E21" s="155" t="s">
        <v>16</v>
      </c>
      <c r="F21" s="157">
        <v>73</v>
      </c>
      <c r="G21" s="158" t="str">
        <f t="shared" si="0"/>
        <v>Khá</v>
      </c>
      <c r="H21" s="159" t="s">
        <v>16</v>
      </c>
      <c r="I21" s="160"/>
    </row>
    <row r="22" spans="1:9" s="161" customFormat="1" ht="20.100000000000001" customHeight="1" x14ac:dyDescent="0.25">
      <c r="A22" s="154">
        <v>13</v>
      </c>
      <c r="B22" s="155">
        <v>504160018</v>
      </c>
      <c r="C22" s="156" t="s">
        <v>180</v>
      </c>
      <c r="D22" s="155">
        <v>2.63</v>
      </c>
      <c r="E22" s="155" t="s">
        <v>16</v>
      </c>
      <c r="F22" s="157">
        <v>91</v>
      </c>
      <c r="G22" s="158" t="str">
        <f t="shared" si="0"/>
        <v>Xuất sắc</v>
      </c>
      <c r="H22" s="159" t="s">
        <v>16</v>
      </c>
      <c r="I22" s="160"/>
    </row>
    <row r="23" spans="1:9" s="150" customFormat="1" ht="20.100000000000001" customHeight="1" x14ac:dyDescent="0.25">
      <c r="A23" s="154">
        <v>14</v>
      </c>
      <c r="B23" s="155">
        <v>504160040</v>
      </c>
      <c r="C23" s="156" t="s">
        <v>181</v>
      </c>
      <c r="D23" s="155">
        <v>2.61</v>
      </c>
      <c r="E23" s="155" t="s">
        <v>16</v>
      </c>
      <c r="F23" s="157">
        <v>84</v>
      </c>
      <c r="G23" s="158" t="str">
        <f t="shared" si="0"/>
        <v>Tốt</v>
      </c>
      <c r="H23" s="159" t="s">
        <v>16</v>
      </c>
      <c r="I23" s="160"/>
    </row>
    <row r="24" spans="1:9" s="150" customFormat="1" ht="20.100000000000001" customHeight="1" x14ac:dyDescent="0.25">
      <c r="A24" s="154">
        <v>15</v>
      </c>
      <c r="B24" s="155">
        <v>504160041</v>
      </c>
      <c r="C24" s="156" t="s">
        <v>182</v>
      </c>
      <c r="D24" s="155">
        <v>2.61</v>
      </c>
      <c r="E24" s="155" t="s">
        <v>16</v>
      </c>
      <c r="F24" s="157">
        <v>71</v>
      </c>
      <c r="G24" s="158" t="str">
        <f>IF(F24&lt;30,"Kém",IF(F24&lt;50,"Yếu",IF(F24&lt;60,"Trung bình",IF(F24&lt;70,"TB khá",IF(F24&lt;80,"Khá",IF(F24&lt;90,"Tốt","Xuất sắc"))))))</f>
        <v>Khá</v>
      </c>
      <c r="H24" s="159" t="s">
        <v>178</v>
      </c>
      <c r="I24" s="160"/>
    </row>
    <row r="25" spans="1:9" s="150" customFormat="1" ht="20.100000000000001" customHeight="1" x14ac:dyDescent="0.25">
      <c r="A25" s="154">
        <v>16</v>
      </c>
      <c r="B25" s="155">
        <v>504160062</v>
      </c>
      <c r="C25" s="156" t="s">
        <v>183</v>
      </c>
      <c r="D25" s="155">
        <v>2.58</v>
      </c>
      <c r="E25" s="155" t="s">
        <v>16</v>
      </c>
      <c r="F25" s="160">
        <v>73</v>
      </c>
      <c r="G25" s="158" t="str">
        <f t="shared" si="0"/>
        <v>Khá</v>
      </c>
      <c r="H25" s="159" t="s">
        <v>178</v>
      </c>
      <c r="I25" s="160"/>
    </row>
    <row r="26" spans="1:9" s="150" customFormat="1" ht="20.100000000000001" customHeight="1" x14ac:dyDescent="0.25">
      <c r="A26" s="154">
        <v>17</v>
      </c>
      <c r="B26" s="155">
        <v>504160006</v>
      </c>
      <c r="C26" s="156" t="s">
        <v>184</v>
      </c>
      <c r="D26" s="155">
        <v>2.5499999999999998</v>
      </c>
      <c r="E26" s="155" t="s">
        <v>16</v>
      </c>
      <c r="F26" s="160">
        <v>70</v>
      </c>
      <c r="G26" s="158" t="str">
        <f t="shared" si="0"/>
        <v>Khá</v>
      </c>
      <c r="H26" s="159" t="s">
        <v>178</v>
      </c>
      <c r="I26" s="160"/>
    </row>
    <row r="27" spans="1:9" s="150" customFormat="1" ht="20.100000000000001" customHeight="1" x14ac:dyDescent="0.25">
      <c r="A27" s="154">
        <v>18</v>
      </c>
      <c r="B27" s="155">
        <v>504160029</v>
      </c>
      <c r="C27" s="156" t="s">
        <v>185</v>
      </c>
      <c r="D27" s="155">
        <v>2.5499999999999998</v>
      </c>
      <c r="E27" s="155" t="s">
        <v>16</v>
      </c>
      <c r="F27" s="157">
        <v>77</v>
      </c>
      <c r="G27" s="158" t="str">
        <f t="shared" si="0"/>
        <v>Khá</v>
      </c>
      <c r="H27" s="159" t="s">
        <v>16</v>
      </c>
      <c r="I27" s="160"/>
    </row>
    <row r="28" spans="1:9" s="163" customFormat="1" ht="20.100000000000001" customHeight="1" x14ac:dyDescent="0.25">
      <c r="A28" s="154">
        <v>19</v>
      </c>
      <c r="B28" s="155">
        <v>504160025</v>
      </c>
      <c r="C28" s="156" t="s">
        <v>186</v>
      </c>
      <c r="D28" s="155">
        <v>2.5299999999999998</v>
      </c>
      <c r="E28" s="155" t="s">
        <v>16</v>
      </c>
      <c r="F28" s="157">
        <v>84</v>
      </c>
      <c r="G28" s="158" t="str">
        <f>IF(F28&lt;30,"Kém",IF(F28&lt;50,"Yếu",IF(F28&lt;60,"Trung bình",IF(F28&lt;70,"TB khá",IF(F28&lt;80,"Khá",IF(F28&lt;90,"Tốt","Xuất sắc"))))))</f>
        <v>Tốt</v>
      </c>
      <c r="H28" s="159" t="s">
        <v>16</v>
      </c>
      <c r="I28" s="160"/>
    </row>
    <row r="29" spans="1:9" s="150" customFormat="1" ht="20.100000000000001" customHeight="1" x14ac:dyDescent="0.25">
      <c r="A29" s="154">
        <v>20</v>
      </c>
      <c r="B29" s="155">
        <v>504160043</v>
      </c>
      <c r="C29" s="156" t="s">
        <v>187</v>
      </c>
      <c r="D29" s="155">
        <v>2.5299999999999998</v>
      </c>
      <c r="E29" s="155" t="s">
        <v>16</v>
      </c>
      <c r="F29" s="157">
        <v>70</v>
      </c>
      <c r="G29" s="158" t="str">
        <f t="shared" si="0"/>
        <v>Khá</v>
      </c>
      <c r="H29" s="159" t="s">
        <v>16</v>
      </c>
      <c r="I29" s="160"/>
    </row>
    <row r="30" spans="1:9" s="150" customFormat="1" ht="20.100000000000001" customHeight="1" x14ac:dyDescent="0.25">
      <c r="A30" s="154">
        <v>21</v>
      </c>
      <c r="B30" s="155">
        <v>504160001</v>
      </c>
      <c r="C30" s="156" t="s">
        <v>188</v>
      </c>
      <c r="D30" s="155">
        <v>2.5</v>
      </c>
      <c r="E30" s="155" t="s">
        <v>16</v>
      </c>
      <c r="F30" s="157">
        <v>70</v>
      </c>
      <c r="G30" s="158" t="str">
        <f t="shared" si="0"/>
        <v>Khá</v>
      </c>
      <c r="H30" s="159" t="s">
        <v>16</v>
      </c>
      <c r="I30" s="160"/>
    </row>
    <row r="31" spans="1:9" s="150" customFormat="1" ht="20.100000000000001" customHeight="1" x14ac:dyDescent="0.25">
      <c r="A31" s="154">
        <v>22</v>
      </c>
      <c r="B31" s="155">
        <v>504160045</v>
      </c>
      <c r="C31" s="156" t="s">
        <v>189</v>
      </c>
      <c r="D31" s="155">
        <v>2.5</v>
      </c>
      <c r="E31" s="155" t="s">
        <v>16</v>
      </c>
      <c r="F31" s="157">
        <v>80</v>
      </c>
      <c r="G31" s="158" t="str">
        <f>IF(F31&lt;30,"Kém",IF(F31&lt;50,"Yếu",IF(F31&lt;60,"Trung bình",IF(F31&lt;70,"TB khá",IF(F31&lt;80,"Khá",IF(F31&lt;90,"Tốt","Xuất sắc"))))))</f>
        <v>Tốt</v>
      </c>
      <c r="H31" s="159" t="s">
        <v>16</v>
      </c>
      <c r="I31" s="160"/>
    </row>
    <row r="32" spans="1:9" s="150" customFormat="1" ht="20.100000000000001" customHeight="1" x14ac:dyDescent="0.25">
      <c r="A32" s="154">
        <v>23</v>
      </c>
      <c r="B32" s="155">
        <v>504160057</v>
      </c>
      <c r="C32" s="156" t="s">
        <v>190</v>
      </c>
      <c r="D32" s="155">
        <v>2.5</v>
      </c>
      <c r="E32" s="155" t="s">
        <v>16</v>
      </c>
      <c r="F32" s="157">
        <v>77</v>
      </c>
      <c r="G32" s="158" t="str">
        <f t="shared" si="0"/>
        <v>Khá</v>
      </c>
      <c r="H32" s="159" t="s">
        <v>16</v>
      </c>
      <c r="I32" s="160"/>
    </row>
    <row r="33" spans="1:9" s="150" customFormat="1" ht="20.100000000000001" customHeight="1" x14ac:dyDescent="0.25">
      <c r="A33" s="154">
        <v>24</v>
      </c>
      <c r="B33" s="155">
        <v>504160065</v>
      </c>
      <c r="C33" s="156" t="s">
        <v>191</v>
      </c>
      <c r="D33" s="155">
        <v>2.4700000000000002</v>
      </c>
      <c r="E33" s="155" t="s">
        <v>101</v>
      </c>
      <c r="F33" s="160">
        <v>85</v>
      </c>
      <c r="G33" s="158" t="str">
        <f t="shared" si="0"/>
        <v>Tốt</v>
      </c>
      <c r="H33" s="159" t="s">
        <v>101</v>
      </c>
      <c r="I33" s="160"/>
    </row>
    <row r="34" spans="1:9" s="150" customFormat="1" ht="20.100000000000001" customHeight="1" x14ac:dyDescent="0.25">
      <c r="A34" s="154">
        <v>25</v>
      </c>
      <c r="B34" s="155">
        <v>504160039</v>
      </c>
      <c r="C34" s="156" t="s">
        <v>192</v>
      </c>
      <c r="D34" s="155">
        <v>2.4500000000000002</v>
      </c>
      <c r="E34" s="155" t="s">
        <v>101</v>
      </c>
      <c r="F34" s="157">
        <v>65</v>
      </c>
      <c r="G34" s="158" t="str">
        <f>IF(F34&lt;30,"Kém",IF(F34&lt;50,"Yếu",IF(F34&lt;60,"Trung bình",IF(F34&lt;70,"TB khá",IF(F34&lt;80,"Khá",IF(F34&lt;90,"Tốt","Xuất sắc"))))))</f>
        <v>TB khá</v>
      </c>
      <c r="H34" s="159" t="s">
        <v>101</v>
      </c>
      <c r="I34" s="160"/>
    </row>
    <row r="35" spans="1:9" s="150" customFormat="1" ht="20.100000000000001" customHeight="1" x14ac:dyDescent="0.25">
      <c r="A35" s="154">
        <v>26</v>
      </c>
      <c r="B35" s="155">
        <v>504160005</v>
      </c>
      <c r="C35" s="156" t="s">
        <v>193</v>
      </c>
      <c r="D35" s="155">
        <v>2.42</v>
      </c>
      <c r="E35" s="155" t="s">
        <v>101</v>
      </c>
      <c r="F35" s="157">
        <v>58</v>
      </c>
      <c r="G35" s="158" t="str">
        <f t="shared" si="0"/>
        <v>Trung bình</v>
      </c>
      <c r="H35" s="159" t="s">
        <v>194</v>
      </c>
      <c r="I35" s="160"/>
    </row>
    <row r="36" spans="1:9" s="150" customFormat="1" ht="20.100000000000001" customHeight="1" x14ac:dyDescent="0.25">
      <c r="A36" s="154">
        <v>27</v>
      </c>
      <c r="B36" s="155">
        <v>504160012</v>
      </c>
      <c r="C36" s="156" t="s">
        <v>195</v>
      </c>
      <c r="D36" s="155">
        <v>2.42</v>
      </c>
      <c r="E36" s="155" t="s">
        <v>101</v>
      </c>
      <c r="F36" s="157">
        <v>81</v>
      </c>
      <c r="G36" s="158" t="str">
        <f>IF(F36&lt;30,"Kém",IF(F36&lt;50,"Yếu",IF(F36&lt;60,"Trung bình",IF(F36&lt;70,"TB khá",IF(F36&lt;80,"Khá",IF(F36&lt;90,"Tốt","Xuất sắc"))))))</f>
        <v>Tốt</v>
      </c>
      <c r="H36" s="159" t="s">
        <v>194</v>
      </c>
      <c r="I36" s="160"/>
    </row>
    <row r="37" spans="1:9" s="163" customFormat="1" ht="20.100000000000001" customHeight="1" x14ac:dyDescent="0.25">
      <c r="A37" s="154">
        <v>28</v>
      </c>
      <c r="B37" s="155">
        <v>504160013</v>
      </c>
      <c r="C37" s="156" t="s">
        <v>196</v>
      </c>
      <c r="D37" s="155">
        <v>2.42</v>
      </c>
      <c r="E37" s="155" t="s">
        <v>101</v>
      </c>
      <c r="F37" s="160">
        <v>71</v>
      </c>
      <c r="G37" s="158" t="str">
        <f t="shared" si="0"/>
        <v>Khá</v>
      </c>
      <c r="H37" s="159" t="s">
        <v>194</v>
      </c>
      <c r="I37" s="160"/>
    </row>
    <row r="38" spans="1:9" s="150" customFormat="1" ht="20.100000000000001" customHeight="1" x14ac:dyDescent="0.25">
      <c r="A38" s="154">
        <v>29</v>
      </c>
      <c r="B38" s="155">
        <v>504160003</v>
      </c>
      <c r="C38" s="156" t="s">
        <v>197</v>
      </c>
      <c r="D38" s="155">
        <v>2.39</v>
      </c>
      <c r="E38" s="155" t="s">
        <v>101</v>
      </c>
      <c r="F38" s="157">
        <v>70</v>
      </c>
      <c r="G38" s="158" t="str">
        <f t="shared" si="0"/>
        <v>Khá</v>
      </c>
      <c r="H38" s="159" t="s">
        <v>194</v>
      </c>
      <c r="I38" s="160"/>
    </row>
    <row r="39" spans="1:9" s="150" customFormat="1" ht="20.100000000000001" customHeight="1" x14ac:dyDescent="0.25">
      <c r="A39" s="154">
        <v>30</v>
      </c>
      <c r="B39" s="155">
        <v>504160010</v>
      </c>
      <c r="C39" s="156" t="s">
        <v>198</v>
      </c>
      <c r="D39" s="155">
        <v>2.37</v>
      </c>
      <c r="E39" s="155" t="s">
        <v>101</v>
      </c>
      <c r="F39" s="157">
        <v>90</v>
      </c>
      <c r="G39" s="158" t="str">
        <f t="shared" si="0"/>
        <v>Xuất sắc</v>
      </c>
      <c r="H39" s="159" t="s">
        <v>194</v>
      </c>
      <c r="I39" s="160"/>
    </row>
    <row r="40" spans="1:9" s="150" customFormat="1" ht="20.100000000000001" customHeight="1" x14ac:dyDescent="0.25">
      <c r="A40" s="154">
        <v>31</v>
      </c>
      <c r="B40" s="155">
        <v>504160014</v>
      </c>
      <c r="C40" s="156" t="s">
        <v>199</v>
      </c>
      <c r="D40" s="155">
        <v>2.37</v>
      </c>
      <c r="E40" s="155" t="s">
        <v>101</v>
      </c>
      <c r="F40" s="157">
        <v>76</v>
      </c>
      <c r="G40" s="158" t="str">
        <f t="shared" si="0"/>
        <v>Khá</v>
      </c>
      <c r="H40" s="159" t="s">
        <v>194</v>
      </c>
      <c r="I40" s="160"/>
    </row>
    <row r="41" spans="1:9" s="150" customFormat="1" ht="20.100000000000001" customHeight="1" x14ac:dyDescent="0.25">
      <c r="A41" s="154">
        <v>32</v>
      </c>
      <c r="B41" s="155">
        <v>504160044</v>
      </c>
      <c r="C41" s="156" t="s">
        <v>200</v>
      </c>
      <c r="D41" s="155">
        <v>2.37</v>
      </c>
      <c r="E41" s="155" t="s">
        <v>101</v>
      </c>
      <c r="F41" s="157">
        <v>76</v>
      </c>
      <c r="G41" s="158" t="str">
        <f t="shared" si="0"/>
        <v>Khá</v>
      </c>
      <c r="H41" s="159" t="s">
        <v>194</v>
      </c>
      <c r="I41" s="160"/>
    </row>
    <row r="42" spans="1:9" s="163" customFormat="1" ht="20.100000000000001" customHeight="1" x14ac:dyDescent="0.25">
      <c r="A42" s="154">
        <v>33</v>
      </c>
      <c r="B42" s="155">
        <v>504160008</v>
      </c>
      <c r="C42" s="156" t="s">
        <v>201</v>
      </c>
      <c r="D42" s="155">
        <v>2.34</v>
      </c>
      <c r="E42" s="155" t="s">
        <v>101</v>
      </c>
      <c r="F42" s="157">
        <v>84</v>
      </c>
      <c r="G42" s="158" t="str">
        <f>IF(F42&lt;30,"Kém",IF(F42&lt;50,"Yếu",IF(F42&lt;60,"Trung bình",IF(F42&lt;70,"TB khá",IF(F42&lt;80,"Khá",IF(F42&lt;90,"Tốt","Xuất sắc"))))))</f>
        <v>Tốt</v>
      </c>
      <c r="H42" s="159" t="s">
        <v>194</v>
      </c>
      <c r="I42" s="160"/>
    </row>
    <row r="43" spans="1:9" s="150" customFormat="1" ht="20.100000000000001" customHeight="1" x14ac:dyDescent="0.25">
      <c r="A43" s="154">
        <v>34</v>
      </c>
      <c r="B43" s="155">
        <v>504160019</v>
      </c>
      <c r="C43" s="156" t="s">
        <v>202</v>
      </c>
      <c r="D43" s="155">
        <v>2.34</v>
      </c>
      <c r="E43" s="155" t="s">
        <v>101</v>
      </c>
      <c r="F43" s="157">
        <v>57</v>
      </c>
      <c r="G43" s="158" t="str">
        <f t="shared" si="0"/>
        <v>Trung bình</v>
      </c>
      <c r="H43" s="159" t="s">
        <v>194</v>
      </c>
      <c r="I43" s="160"/>
    </row>
    <row r="44" spans="1:9" s="161" customFormat="1" ht="20.100000000000001" customHeight="1" x14ac:dyDescent="0.25">
      <c r="A44" s="154">
        <v>35</v>
      </c>
      <c r="B44" s="155">
        <v>504160050</v>
      </c>
      <c r="C44" s="156" t="s">
        <v>203</v>
      </c>
      <c r="D44" s="155">
        <v>2.29</v>
      </c>
      <c r="E44" s="155" t="s">
        <v>101</v>
      </c>
      <c r="F44" s="157">
        <v>65</v>
      </c>
      <c r="G44" s="158" t="str">
        <f t="shared" si="0"/>
        <v>TB khá</v>
      </c>
      <c r="H44" s="159" t="s">
        <v>194</v>
      </c>
      <c r="I44" s="160"/>
    </row>
    <row r="45" spans="1:9" s="150" customFormat="1" ht="20.100000000000001" customHeight="1" x14ac:dyDescent="0.25">
      <c r="A45" s="154">
        <v>36</v>
      </c>
      <c r="B45" s="155">
        <v>504160026</v>
      </c>
      <c r="C45" s="156" t="s">
        <v>186</v>
      </c>
      <c r="D45" s="155">
        <v>2.2599999999999998</v>
      </c>
      <c r="E45" s="155" t="s">
        <v>101</v>
      </c>
      <c r="F45" s="160">
        <v>74</v>
      </c>
      <c r="G45" s="158" t="str">
        <f t="shared" si="0"/>
        <v>Khá</v>
      </c>
      <c r="H45" s="159" t="s">
        <v>194</v>
      </c>
      <c r="I45" s="160"/>
    </row>
    <row r="46" spans="1:9" s="150" customFormat="1" ht="20.100000000000001" customHeight="1" x14ac:dyDescent="0.25">
      <c r="A46" s="154">
        <v>37</v>
      </c>
      <c r="B46" s="155">
        <v>504160031</v>
      </c>
      <c r="C46" s="156" t="s">
        <v>204</v>
      </c>
      <c r="D46" s="155">
        <v>2.2599999999999998</v>
      </c>
      <c r="E46" s="155" t="s">
        <v>101</v>
      </c>
      <c r="F46" s="157">
        <v>69</v>
      </c>
      <c r="G46" s="158" t="str">
        <f>IF(F46&lt;30,"Kém",IF(F46&lt;50,"Yếu",IF(F46&lt;60,"Trung bình",IF(F46&lt;70,"TB khá",IF(F46&lt;80,"Khá",IF(F46&lt;90,"Tốt","Xuất sắc"))))))</f>
        <v>TB khá</v>
      </c>
      <c r="H46" s="159" t="s">
        <v>194</v>
      </c>
      <c r="I46" s="160"/>
    </row>
    <row r="47" spans="1:9" s="150" customFormat="1" ht="20.100000000000001" customHeight="1" x14ac:dyDescent="0.25">
      <c r="A47" s="154">
        <v>38</v>
      </c>
      <c r="B47" s="155">
        <v>504160017</v>
      </c>
      <c r="C47" s="156" t="s">
        <v>205</v>
      </c>
      <c r="D47" s="155">
        <v>2.1800000000000002</v>
      </c>
      <c r="E47" s="155" t="s">
        <v>101</v>
      </c>
      <c r="F47" s="157">
        <v>66</v>
      </c>
      <c r="G47" s="158" t="str">
        <f t="shared" si="0"/>
        <v>TB khá</v>
      </c>
      <c r="H47" s="159" t="s">
        <v>194</v>
      </c>
      <c r="I47" s="160"/>
    </row>
    <row r="48" spans="1:9" s="150" customFormat="1" ht="20.100000000000001" customHeight="1" x14ac:dyDescent="0.25">
      <c r="A48" s="154">
        <v>39</v>
      </c>
      <c r="B48" s="155">
        <v>504160035</v>
      </c>
      <c r="C48" s="156" t="s">
        <v>206</v>
      </c>
      <c r="D48" s="155">
        <v>2.1800000000000002</v>
      </c>
      <c r="E48" s="155" t="s">
        <v>101</v>
      </c>
      <c r="F48" s="157">
        <v>68</v>
      </c>
      <c r="G48" s="158" t="str">
        <f t="shared" si="0"/>
        <v>TB khá</v>
      </c>
      <c r="H48" s="159" t="s">
        <v>194</v>
      </c>
      <c r="I48" s="160"/>
    </row>
    <row r="49" spans="1:9" s="150" customFormat="1" ht="20.100000000000001" customHeight="1" x14ac:dyDescent="0.25">
      <c r="A49" s="154">
        <v>40</v>
      </c>
      <c r="B49" s="155">
        <v>504160024</v>
      </c>
      <c r="C49" s="156" t="s">
        <v>207</v>
      </c>
      <c r="D49" s="155">
        <v>2.11</v>
      </c>
      <c r="E49" s="155" t="s">
        <v>101</v>
      </c>
      <c r="F49" s="157">
        <v>57</v>
      </c>
      <c r="G49" s="158" t="str">
        <f t="shared" si="0"/>
        <v>Trung bình</v>
      </c>
      <c r="H49" s="159" t="s">
        <v>194</v>
      </c>
      <c r="I49" s="160"/>
    </row>
    <row r="50" spans="1:9" s="163" customFormat="1" ht="20.100000000000001" customHeight="1" x14ac:dyDescent="0.25">
      <c r="A50" s="154">
        <v>41</v>
      </c>
      <c r="B50" s="155">
        <v>504160007</v>
      </c>
      <c r="C50" s="156" t="s">
        <v>208</v>
      </c>
      <c r="D50" s="155">
        <v>2.0499999999999998</v>
      </c>
      <c r="E50" s="155" t="s">
        <v>101</v>
      </c>
      <c r="F50" s="157">
        <v>76</v>
      </c>
      <c r="G50" s="158" t="str">
        <f>IF(F50&lt;30,"Kém",IF(F50&lt;50,"Yếu",IF(F50&lt;60,"Trung bình",IF(F50&lt;70,"TB khá",IF(F50&lt;80,"Khá",IF(F50&lt;90,"Tốt","Xuất sắc"))))))</f>
        <v>Khá</v>
      </c>
      <c r="H50" s="159" t="s">
        <v>194</v>
      </c>
      <c r="I50" s="160"/>
    </row>
    <row r="51" spans="1:9" s="163" customFormat="1" ht="20.100000000000001" customHeight="1" x14ac:dyDescent="0.25">
      <c r="A51" s="154">
        <v>42</v>
      </c>
      <c r="B51" s="155">
        <v>504160027</v>
      </c>
      <c r="C51" s="156" t="s">
        <v>209</v>
      </c>
      <c r="D51" s="155">
        <v>2.0299999999999998</v>
      </c>
      <c r="E51" s="155" t="s">
        <v>101</v>
      </c>
      <c r="F51" s="157">
        <v>82</v>
      </c>
      <c r="G51" s="158" t="str">
        <f t="shared" si="0"/>
        <v>Tốt</v>
      </c>
      <c r="H51" s="159" t="s">
        <v>194</v>
      </c>
      <c r="I51" s="160"/>
    </row>
    <row r="52" spans="1:9" s="150" customFormat="1" ht="20.100000000000001" customHeight="1" x14ac:dyDescent="0.25">
      <c r="A52" s="154">
        <v>43</v>
      </c>
      <c r="B52" s="155">
        <v>504160037</v>
      </c>
      <c r="C52" s="156" t="s">
        <v>210</v>
      </c>
      <c r="D52" s="155">
        <v>2.0299999999999998</v>
      </c>
      <c r="E52" s="155" t="s">
        <v>101</v>
      </c>
      <c r="F52" s="157">
        <v>67</v>
      </c>
      <c r="G52" s="158" t="str">
        <f t="shared" si="0"/>
        <v>TB khá</v>
      </c>
      <c r="H52" s="159" t="s">
        <v>194</v>
      </c>
      <c r="I52" s="160"/>
    </row>
    <row r="53" spans="1:9" s="150" customFormat="1" ht="20.100000000000001" customHeight="1" x14ac:dyDescent="0.25">
      <c r="A53" s="154">
        <v>44</v>
      </c>
      <c r="B53" s="155">
        <v>504160055</v>
      </c>
      <c r="C53" s="156" t="s">
        <v>211</v>
      </c>
      <c r="D53" s="155">
        <v>2.0299999999999998</v>
      </c>
      <c r="E53" s="155" t="s">
        <v>101</v>
      </c>
      <c r="F53" s="157">
        <v>51</v>
      </c>
      <c r="G53" s="158" t="str">
        <f t="shared" si="0"/>
        <v>Trung bình</v>
      </c>
      <c r="H53" s="159" t="s">
        <v>194</v>
      </c>
      <c r="I53" s="160"/>
    </row>
    <row r="54" spans="1:9" s="150" customFormat="1" ht="20.100000000000001" customHeight="1" x14ac:dyDescent="0.25">
      <c r="A54" s="154">
        <v>45</v>
      </c>
      <c r="B54" s="155">
        <v>504160051</v>
      </c>
      <c r="C54" s="156" t="s">
        <v>212</v>
      </c>
      <c r="D54" s="155">
        <v>2</v>
      </c>
      <c r="E54" s="155" t="s">
        <v>101</v>
      </c>
      <c r="F54" s="157">
        <v>76</v>
      </c>
      <c r="G54" s="158" t="str">
        <f t="shared" si="0"/>
        <v>Khá</v>
      </c>
      <c r="H54" s="159" t="s">
        <v>194</v>
      </c>
      <c r="I54" s="160"/>
    </row>
    <row r="55" spans="1:9" s="150" customFormat="1" ht="20.100000000000001" customHeight="1" x14ac:dyDescent="0.25">
      <c r="A55" s="154">
        <v>46</v>
      </c>
      <c r="B55" s="155">
        <v>504160033</v>
      </c>
      <c r="C55" s="156" t="s">
        <v>213</v>
      </c>
      <c r="D55" s="155">
        <v>1.97</v>
      </c>
      <c r="E55" s="155" t="s">
        <v>121</v>
      </c>
      <c r="F55" s="157">
        <v>66</v>
      </c>
      <c r="G55" s="158" t="str">
        <f>IF(F55&lt;30,"Kém",IF(F55&lt;50,"Yếu",IF(F55&lt;60,"Trung bình",IF(F55&lt;70,"TB khá",IF(F55&lt;80,"Khá",IF(F55&lt;90,"Tốt","Xuất sắc"))))))</f>
        <v>TB khá</v>
      </c>
      <c r="H55" s="159" t="s">
        <v>214</v>
      </c>
      <c r="I55" s="160"/>
    </row>
    <row r="56" spans="1:9" ht="20.100000000000001" customHeight="1" x14ac:dyDescent="0.25">
      <c r="A56" s="154">
        <v>47</v>
      </c>
      <c r="B56" s="155">
        <v>504160020</v>
      </c>
      <c r="C56" s="156" t="s">
        <v>215</v>
      </c>
      <c r="D56" s="155">
        <v>1.92</v>
      </c>
      <c r="E56" s="155" t="s">
        <v>121</v>
      </c>
      <c r="F56" s="157">
        <v>62</v>
      </c>
      <c r="G56" s="158" t="str">
        <f t="shared" si="0"/>
        <v>TB khá</v>
      </c>
      <c r="H56" s="159" t="s">
        <v>214</v>
      </c>
      <c r="I56" s="160"/>
    </row>
    <row r="57" spans="1:9" ht="20.100000000000001" customHeight="1" x14ac:dyDescent="0.25">
      <c r="A57" s="154">
        <v>48</v>
      </c>
      <c r="B57" s="155">
        <v>504160049</v>
      </c>
      <c r="C57" s="156" t="s">
        <v>216</v>
      </c>
      <c r="D57" s="155">
        <v>1.92</v>
      </c>
      <c r="E57" s="155" t="s">
        <v>121</v>
      </c>
      <c r="F57" s="157">
        <v>54</v>
      </c>
      <c r="G57" s="158" t="str">
        <f t="shared" si="0"/>
        <v>Trung bình</v>
      </c>
      <c r="H57" s="159" t="s">
        <v>214</v>
      </c>
      <c r="I57" s="160"/>
    </row>
    <row r="58" spans="1:9" ht="20.100000000000001" customHeight="1" x14ac:dyDescent="0.25">
      <c r="A58" s="154">
        <v>49</v>
      </c>
      <c r="B58" s="155">
        <v>504160056</v>
      </c>
      <c r="C58" s="156" t="s">
        <v>217</v>
      </c>
      <c r="D58" s="155">
        <v>1.92</v>
      </c>
      <c r="E58" s="155" t="s">
        <v>121</v>
      </c>
      <c r="F58" s="157">
        <v>84</v>
      </c>
      <c r="G58" s="158" t="str">
        <f>IF(F58&lt;30,"Kém",IF(F58&lt;50,"Yếu",IF(F58&lt;60,"Trung bình",IF(F58&lt;70,"TB khá",IF(F58&lt;80,"Khá",IF(F58&lt;90,"Tốt","Xuất sắc"))))))</f>
        <v>Tốt</v>
      </c>
      <c r="H58" s="159" t="s">
        <v>214</v>
      </c>
      <c r="I58" s="160"/>
    </row>
    <row r="59" spans="1:9" ht="20.100000000000001" customHeight="1" x14ac:dyDescent="0.25">
      <c r="A59" s="154">
        <v>50</v>
      </c>
      <c r="B59" s="155">
        <v>504160036</v>
      </c>
      <c r="C59" s="156" t="s">
        <v>218</v>
      </c>
      <c r="D59" s="155">
        <v>1.89</v>
      </c>
      <c r="E59" s="155" t="s">
        <v>121</v>
      </c>
      <c r="F59" s="157">
        <v>68</v>
      </c>
      <c r="G59" s="158" t="str">
        <f t="shared" si="0"/>
        <v>TB khá</v>
      </c>
      <c r="H59" s="159" t="s">
        <v>214</v>
      </c>
      <c r="I59" s="160"/>
    </row>
    <row r="60" spans="1:9" ht="20.100000000000001" customHeight="1" x14ac:dyDescent="0.25">
      <c r="A60" s="154">
        <v>51</v>
      </c>
      <c r="B60" s="155">
        <v>504160054</v>
      </c>
      <c r="C60" s="156" t="s">
        <v>219</v>
      </c>
      <c r="D60" s="155">
        <v>1.89</v>
      </c>
      <c r="E60" s="155" t="s">
        <v>121</v>
      </c>
      <c r="F60" s="157">
        <v>62</v>
      </c>
      <c r="G60" s="158" t="str">
        <f t="shared" si="0"/>
        <v>TB khá</v>
      </c>
      <c r="H60" s="159" t="s">
        <v>214</v>
      </c>
      <c r="I60" s="160"/>
    </row>
    <row r="61" spans="1:9" ht="20.100000000000001" customHeight="1" x14ac:dyDescent="0.25">
      <c r="A61" s="154">
        <v>52</v>
      </c>
      <c r="B61" s="155">
        <v>504160059</v>
      </c>
      <c r="C61" s="156" t="s">
        <v>220</v>
      </c>
      <c r="D61" s="155">
        <v>1.89</v>
      </c>
      <c r="E61" s="155" t="s">
        <v>121</v>
      </c>
      <c r="F61" s="157">
        <v>54</v>
      </c>
      <c r="G61" s="158" t="str">
        <f t="shared" si="0"/>
        <v>Trung bình</v>
      </c>
      <c r="H61" s="159" t="s">
        <v>214</v>
      </c>
      <c r="I61" s="160"/>
    </row>
    <row r="62" spans="1:9" ht="20.100000000000001" customHeight="1" x14ac:dyDescent="0.25">
      <c r="A62" s="154">
        <v>53</v>
      </c>
      <c r="B62" s="155">
        <v>504160021</v>
      </c>
      <c r="C62" s="156" t="s">
        <v>221</v>
      </c>
      <c r="D62" s="155">
        <v>1.87</v>
      </c>
      <c r="E62" s="155" t="s">
        <v>121</v>
      </c>
      <c r="F62" s="157">
        <v>56</v>
      </c>
      <c r="G62" s="158" t="str">
        <f t="shared" si="0"/>
        <v>Trung bình</v>
      </c>
      <c r="H62" s="159" t="s">
        <v>214</v>
      </c>
      <c r="I62" s="160"/>
    </row>
    <row r="63" spans="1:9" ht="20.100000000000001" customHeight="1" x14ac:dyDescent="0.25">
      <c r="A63" s="154">
        <v>54</v>
      </c>
      <c r="B63" s="155">
        <v>504160032</v>
      </c>
      <c r="C63" s="156" t="s">
        <v>222</v>
      </c>
      <c r="D63" s="155">
        <v>1.87</v>
      </c>
      <c r="E63" s="155" t="s">
        <v>121</v>
      </c>
      <c r="F63" s="157">
        <v>82</v>
      </c>
      <c r="G63" s="158" t="str">
        <f>IF(F63&lt;30,"Kém",IF(F63&lt;50,"Yếu",IF(F63&lt;60,"Trung bình",IF(F63&lt;70,"TB khá",IF(F63&lt;80,"Khá",IF(F63&lt;90,"Tốt","Xuất sắc"))))))</f>
        <v>Tốt</v>
      </c>
      <c r="H63" s="159" t="s">
        <v>214</v>
      </c>
      <c r="I63" s="160"/>
    </row>
    <row r="64" spans="1:9" ht="20.100000000000001" customHeight="1" x14ac:dyDescent="0.25">
      <c r="A64" s="165">
        <v>55</v>
      </c>
      <c r="B64" s="155">
        <v>504160058</v>
      </c>
      <c r="C64" s="156" t="s">
        <v>223</v>
      </c>
      <c r="D64" s="155">
        <v>1.87</v>
      </c>
      <c r="E64" s="155" t="s">
        <v>121</v>
      </c>
      <c r="F64" s="157">
        <v>72</v>
      </c>
      <c r="G64" s="158" t="str">
        <f t="shared" si="0"/>
        <v>Khá</v>
      </c>
      <c r="H64" s="159" t="s">
        <v>214</v>
      </c>
      <c r="I64" s="160"/>
    </row>
    <row r="65" spans="1:11" ht="20.100000000000001" customHeight="1" x14ac:dyDescent="0.25">
      <c r="A65" s="166">
        <v>56</v>
      </c>
      <c r="B65" s="155">
        <v>504160047</v>
      </c>
      <c r="C65" s="156" t="s">
        <v>224</v>
      </c>
      <c r="D65" s="155">
        <v>1.76</v>
      </c>
      <c r="E65" s="155" t="s">
        <v>121</v>
      </c>
      <c r="F65" s="157">
        <v>75</v>
      </c>
      <c r="G65" s="158" t="str">
        <f t="shared" si="0"/>
        <v>Khá</v>
      </c>
      <c r="H65" s="159" t="s">
        <v>214</v>
      </c>
      <c r="I65" s="160"/>
    </row>
    <row r="66" spans="1:11" ht="20.100000000000001" customHeight="1" x14ac:dyDescent="0.25">
      <c r="A66" s="167"/>
      <c r="B66" s="167"/>
      <c r="C66" s="168"/>
      <c r="D66" s="169"/>
      <c r="E66" s="170"/>
      <c r="F66" s="170"/>
      <c r="G66" s="170"/>
      <c r="H66" s="170"/>
      <c r="I66" s="170"/>
    </row>
    <row r="67" spans="1:11" ht="20.100000000000001" customHeight="1" x14ac:dyDescent="0.25">
      <c r="A67" s="171"/>
      <c r="B67" s="172"/>
      <c r="C67" s="172"/>
      <c r="D67" s="172"/>
      <c r="E67" s="169"/>
      <c r="F67" s="172" t="s">
        <v>17</v>
      </c>
      <c r="G67" s="172"/>
      <c r="H67" s="172"/>
      <c r="I67" s="173"/>
    </row>
    <row r="68" spans="1:11" ht="20.100000000000001" customHeight="1" x14ac:dyDescent="0.25">
      <c r="A68" s="174"/>
      <c r="B68" s="172" t="s">
        <v>18</v>
      </c>
      <c r="C68" s="172"/>
      <c r="F68" s="164"/>
      <c r="G68" s="164"/>
      <c r="I68" s="164"/>
    </row>
    <row r="69" spans="1:11" ht="20.100000000000001" customHeight="1" x14ac:dyDescent="0.25">
      <c r="A69" s="174"/>
      <c r="B69" s="174"/>
      <c r="C69" s="176"/>
      <c r="F69" s="164"/>
      <c r="G69" s="164"/>
      <c r="I69" s="164"/>
    </row>
    <row r="70" spans="1:11" ht="20.100000000000001" customHeight="1" x14ac:dyDescent="0.25">
      <c r="A70" s="174"/>
      <c r="B70" s="174"/>
      <c r="C70" s="176"/>
    </row>
    <row r="71" spans="1:11" ht="20.100000000000001" customHeight="1" x14ac:dyDescent="0.25"/>
    <row r="72" spans="1:11" ht="20.100000000000001" customHeight="1" x14ac:dyDescent="0.25">
      <c r="C72" s="178" t="s">
        <v>104</v>
      </c>
      <c r="G72" s="179" t="s">
        <v>225</v>
      </c>
    </row>
    <row r="73" spans="1:11" ht="20.100000000000001" customHeight="1" x14ac:dyDescent="0.25">
      <c r="A73" s="174"/>
      <c r="B73" s="174"/>
      <c r="C73" s="174"/>
      <c r="D73" s="180"/>
      <c r="E73" s="180"/>
      <c r="F73" s="180"/>
      <c r="G73" s="181"/>
      <c r="H73" s="181"/>
      <c r="I73" s="181"/>
    </row>
    <row r="74" spans="1:11" ht="20.100000000000001" customHeight="1" x14ac:dyDescent="0.25">
      <c r="A74" s="122"/>
      <c r="B74" s="48"/>
      <c r="C74" s="182" t="s">
        <v>19</v>
      </c>
      <c r="D74" s="183" t="s">
        <v>20</v>
      </c>
      <c r="E74" s="183" t="s">
        <v>21</v>
      </c>
      <c r="F74" s="183" t="s">
        <v>22</v>
      </c>
      <c r="G74" s="183" t="s">
        <v>23</v>
      </c>
      <c r="H74" s="183" t="s">
        <v>24</v>
      </c>
      <c r="I74" s="183" t="s">
        <v>25</v>
      </c>
      <c r="J74" s="174"/>
    </row>
    <row r="75" spans="1:11" ht="20.100000000000001" customHeight="1" x14ac:dyDescent="0.25">
      <c r="A75" s="122"/>
      <c r="B75" s="184" t="s">
        <v>8</v>
      </c>
      <c r="C75" s="185">
        <v>0</v>
      </c>
      <c r="D75" s="185">
        <v>1</v>
      </c>
      <c r="E75" s="185">
        <v>22</v>
      </c>
      <c r="F75" s="185">
        <v>0</v>
      </c>
      <c r="G75" s="185">
        <v>22</v>
      </c>
      <c r="H75" s="185">
        <v>11</v>
      </c>
      <c r="I75" s="185">
        <v>0</v>
      </c>
      <c r="J75" s="186">
        <v>56</v>
      </c>
      <c r="K75" s="187"/>
    </row>
    <row r="76" spans="1:11" ht="20.100000000000001" customHeight="1" x14ac:dyDescent="0.25">
      <c r="A76" s="122"/>
      <c r="B76" s="184"/>
      <c r="C76" s="188"/>
      <c r="D76" s="189"/>
      <c r="E76" s="188"/>
      <c r="F76" s="189"/>
      <c r="G76" s="189"/>
      <c r="H76" s="188"/>
      <c r="I76" s="188"/>
      <c r="J76" s="174"/>
    </row>
    <row r="77" spans="1:11" ht="20.100000000000001" customHeight="1" x14ac:dyDescent="0.25">
      <c r="B77" s="184"/>
      <c r="C77" s="182" t="s">
        <v>19</v>
      </c>
      <c r="D77" s="183" t="s">
        <v>26</v>
      </c>
      <c r="E77" s="183" t="s">
        <v>21</v>
      </c>
      <c r="F77" s="183" t="s">
        <v>22</v>
      </c>
      <c r="G77" s="183" t="s">
        <v>23</v>
      </c>
      <c r="H77" s="183" t="s">
        <v>24</v>
      </c>
      <c r="I77" s="183" t="s">
        <v>25</v>
      </c>
      <c r="J77" s="174"/>
    </row>
    <row r="78" spans="1:11" ht="20.100000000000001" customHeight="1" x14ac:dyDescent="0.25">
      <c r="B78" s="184" t="s">
        <v>9</v>
      </c>
      <c r="C78" s="185">
        <v>2</v>
      </c>
      <c r="D78" s="185">
        <v>15</v>
      </c>
      <c r="E78" s="185">
        <v>22</v>
      </c>
      <c r="F78" s="185">
        <v>10</v>
      </c>
      <c r="G78" s="185">
        <v>7</v>
      </c>
      <c r="H78" s="185">
        <v>0</v>
      </c>
      <c r="I78" s="185">
        <v>0</v>
      </c>
      <c r="J78" s="174"/>
    </row>
    <row r="79" spans="1:11" ht="20.100000000000001" customHeight="1" x14ac:dyDescent="0.25">
      <c r="B79" s="184"/>
      <c r="C79" s="188"/>
      <c r="D79" s="189"/>
      <c r="E79" s="188"/>
      <c r="F79" s="189"/>
      <c r="G79" s="189"/>
      <c r="H79" s="188"/>
      <c r="I79" s="188"/>
      <c r="J79" s="190">
        <v>56</v>
      </c>
    </row>
    <row r="80" spans="1:11" ht="20.25" customHeight="1" x14ac:dyDescent="0.25">
      <c r="B80" s="184"/>
      <c r="C80" s="182" t="s">
        <v>19</v>
      </c>
      <c r="D80" s="183" t="s">
        <v>28</v>
      </c>
      <c r="E80" s="183" t="s">
        <v>21</v>
      </c>
      <c r="F80" s="183" t="s">
        <v>22</v>
      </c>
      <c r="G80" s="183" t="s">
        <v>23</v>
      </c>
      <c r="H80" s="183" t="s">
        <v>24</v>
      </c>
      <c r="I80" s="183" t="s">
        <v>25</v>
      </c>
      <c r="J80" s="174"/>
    </row>
    <row r="81" spans="1:11" ht="20.100000000000001" customHeight="1" x14ac:dyDescent="0.25">
      <c r="B81" s="191" t="s">
        <v>27</v>
      </c>
      <c r="C81" s="185">
        <v>0</v>
      </c>
      <c r="D81" s="185">
        <v>0</v>
      </c>
      <c r="E81" s="185">
        <v>23</v>
      </c>
      <c r="F81" s="185">
        <v>0</v>
      </c>
      <c r="G81" s="185">
        <v>22</v>
      </c>
      <c r="H81" s="185">
        <v>11</v>
      </c>
      <c r="I81" s="185">
        <v>0</v>
      </c>
      <c r="J81" s="186">
        <v>56</v>
      </c>
      <c r="K81" s="187"/>
    </row>
    <row r="82" spans="1:11" ht="12.75" x14ac:dyDescent="0.2">
      <c r="A82" s="31"/>
      <c r="B82" s="31"/>
      <c r="C82" s="31"/>
      <c r="D82" s="32"/>
      <c r="E82" s="32"/>
      <c r="F82" s="31"/>
      <c r="G82" s="31"/>
      <c r="H82" s="33"/>
      <c r="I82" s="32"/>
    </row>
    <row r="83" spans="1:11" x14ac:dyDescent="0.25">
      <c r="A83" s="31"/>
      <c r="B83" s="31"/>
      <c r="C83" s="192"/>
      <c r="D83" s="32"/>
      <c r="E83" s="32"/>
      <c r="F83" s="34"/>
      <c r="G83" s="35"/>
      <c r="H83" s="32"/>
      <c r="I83" s="32"/>
    </row>
    <row r="97" spans="10:224" x14ac:dyDescent="0.25"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  <c r="HI97" s="31"/>
      <c r="HJ97" s="31"/>
      <c r="HK97" s="31"/>
      <c r="HL97" s="31"/>
      <c r="HM97" s="31"/>
      <c r="HN97" s="31"/>
      <c r="HO97" s="31"/>
      <c r="HP97" s="31"/>
    </row>
    <row r="98" spans="10:224" x14ac:dyDescent="0.25"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</row>
  </sheetData>
  <mergeCells count="13">
    <mergeCell ref="I8:I9"/>
    <mergeCell ref="E66:I66"/>
    <mergeCell ref="B67:D67"/>
    <mergeCell ref="F67:H67"/>
    <mergeCell ref="B68:C68"/>
    <mergeCell ref="C5:G5"/>
    <mergeCell ref="C6:G6"/>
    <mergeCell ref="C7:G7"/>
    <mergeCell ref="A8:A9"/>
    <mergeCell ref="B8:B9"/>
    <mergeCell ref="C8:C9"/>
    <mergeCell ref="D8:E8"/>
    <mergeCell ref="F8:G8"/>
  </mergeCells>
  <pageMargins left="0.5" right="0" top="0.25" bottom="0.25" header="0" footer="0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opLeftCell="A56" zoomScaleNormal="100" workbookViewId="0">
      <selection activeCell="D75" sqref="D75"/>
    </sheetView>
  </sheetViews>
  <sheetFormatPr defaultColWidth="8.85546875" defaultRowHeight="15.75" x14ac:dyDescent="0.25"/>
  <cols>
    <col min="1" max="1" width="4.42578125" style="115" customWidth="1"/>
    <col min="2" max="2" width="12.140625" style="115" customWidth="1"/>
    <col min="3" max="3" width="23.5703125" style="117" customWidth="1"/>
    <col min="4" max="4" width="7.28515625" style="116" customWidth="1"/>
    <col min="5" max="5" width="10.85546875" style="116" customWidth="1"/>
    <col min="6" max="6" width="7.28515625" style="115" customWidth="1"/>
    <col min="7" max="7" width="11.140625" style="116" customWidth="1"/>
    <col min="8" max="8" width="10" style="116" customWidth="1"/>
    <col min="9" max="9" width="9.7109375" style="116" customWidth="1"/>
    <col min="10" max="16384" width="8.85546875" style="115"/>
  </cols>
  <sheetData>
    <row r="1" spans="1:9" s="91" customFormat="1" x14ac:dyDescent="0.25">
      <c r="A1" s="89" t="s">
        <v>0</v>
      </c>
      <c r="B1" s="89"/>
      <c r="C1" s="89"/>
      <c r="D1" s="90"/>
      <c r="E1" s="90"/>
      <c r="F1" s="90"/>
      <c r="G1" s="90"/>
      <c r="H1" s="90"/>
    </row>
    <row r="2" spans="1:9" s="91" customFormat="1" x14ac:dyDescent="0.25">
      <c r="A2" s="89" t="s">
        <v>1</v>
      </c>
      <c r="B2" s="89"/>
      <c r="C2" s="89"/>
      <c r="D2" s="90"/>
      <c r="E2" s="90"/>
      <c r="F2" s="90"/>
      <c r="G2" s="90"/>
      <c r="H2" s="90"/>
    </row>
    <row r="3" spans="1:9" s="91" customFormat="1" x14ac:dyDescent="0.25">
      <c r="A3" s="92" t="s">
        <v>2</v>
      </c>
      <c r="B3" s="92" t="s">
        <v>109</v>
      </c>
      <c r="C3" s="92"/>
      <c r="D3" s="90"/>
      <c r="E3" s="90"/>
      <c r="F3" s="90"/>
      <c r="G3" s="90"/>
      <c r="H3" s="90"/>
    </row>
    <row r="4" spans="1:9" s="91" customFormat="1" ht="18" customHeight="1" x14ac:dyDescent="0.25">
      <c r="C4" s="93" t="s">
        <v>3</v>
      </c>
      <c r="D4" s="93"/>
      <c r="E4" s="93"/>
      <c r="F4" s="93"/>
      <c r="G4" s="93"/>
      <c r="H4" s="94"/>
      <c r="I4" s="95"/>
    </row>
    <row r="5" spans="1:9" s="91" customFormat="1" ht="16.5" customHeight="1" x14ac:dyDescent="0.25">
      <c r="C5" s="93" t="s">
        <v>106</v>
      </c>
      <c r="D5" s="93"/>
      <c r="E5" s="93"/>
      <c r="F5" s="93"/>
      <c r="G5" s="93"/>
      <c r="H5" s="94" t="s">
        <v>4</v>
      </c>
      <c r="I5" s="95"/>
    </row>
    <row r="6" spans="1:9" s="91" customFormat="1" ht="16.5" customHeight="1" x14ac:dyDescent="0.25">
      <c r="C6" s="96" t="s">
        <v>110</v>
      </c>
      <c r="D6" s="96"/>
      <c r="E6" s="96"/>
      <c r="F6" s="96"/>
      <c r="G6" s="96"/>
      <c r="H6" s="94"/>
      <c r="I6" s="95"/>
    </row>
    <row r="7" spans="1:9" s="91" customFormat="1" ht="16.5" customHeight="1" x14ac:dyDescent="0.25">
      <c r="C7" s="97"/>
      <c r="D7" s="97"/>
      <c r="E7" s="97"/>
      <c r="F7" s="97"/>
      <c r="G7" s="97"/>
      <c r="H7" s="94"/>
      <c r="I7" s="95"/>
    </row>
    <row r="8" spans="1:9" s="91" customFormat="1" ht="15.75" customHeight="1" x14ac:dyDescent="0.25">
      <c r="A8" s="98" t="s">
        <v>5</v>
      </c>
      <c r="B8" s="98" t="s">
        <v>6</v>
      </c>
      <c r="C8" s="98" t="s">
        <v>111</v>
      </c>
      <c r="D8" s="99" t="s">
        <v>8</v>
      </c>
      <c r="E8" s="100"/>
      <c r="F8" s="99" t="s">
        <v>9</v>
      </c>
      <c r="G8" s="100"/>
      <c r="H8" s="101" t="s">
        <v>10</v>
      </c>
      <c r="I8" s="98" t="s">
        <v>11</v>
      </c>
    </row>
    <row r="9" spans="1:9" s="91" customFormat="1" ht="28.5" customHeight="1" x14ac:dyDescent="0.25">
      <c r="A9" s="102"/>
      <c r="B9" s="102"/>
      <c r="C9" s="102"/>
      <c r="D9" s="101" t="s">
        <v>12</v>
      </c>
      <c r="E9" s="101" t="s">
        <v>13</v>
      </c>
      <c r="F9" s="101" t="s">
        <v>14</v>
      </c>
      <c r="G9" s="101" t="s">
        <v>13</v>
      </c>
      <c r="H9" s="101" t="s">
        <v>15</v>
      </c>
      <c r="I9" s="102"/>
    </row>
    <row r="10" spans="1:9" s="91" customFormat="1" ht="20.100000000000001" customHeight="1" x14ac:dyDescent="0.25">
      <c r="A10" s="103">
        <v>1</v>
      </c>
      <c r="B10" s="104">
        <v>504140054</v>
      </c>
      <c r="C10" s="105" t="s">
        <v>112</v>
      </c>
      <c r="D10" s="106">
        <v>2.68</v>
      </c>
      <c r="E10" s="106" t="s">
        <v>16</v>
      </c>
      <c r="F10" s="107">
        <v>84</v>
      </c>
      <c r="G10" s="108" t="str">
        <f>IF(F10&lt;30,"Kém",IF(F10&lt;50,"Yếu",IF(F10&lt;60,"Trung bình",IF(F10&lt;70,"TB khá",IF(F10&lt;80,"Khá",IF(F10&lt;90,"Tốt","Xuất sắc"))))))</f>
        <v>Tốt</v>
      </c>
      <c r="H10" s="109" t="s">
        <v>16</v>
      </c>
      <c r="I10" s="104"/>
    </row>
    <row r="11" spans="1:9" s="91" customFormat="1" ht="20.100000000000001" customHeight="1" x14ac:dyDescent="0.25">
      <c r="A11" s="103">
        <v>2</v>
      </c>
      <c r="B11" s="104">
        <v>504150002</v>
      </c>
      <c r="C11" s="105" t="s">
        <v>113</v>
      </c>
      <c r="D11" s="106">
        <v>2.75</v>
      </c>
      <c r="E11" s="106" t="s">
        <v>16</v>
      </c>
      <c r="F11" s="107">
        <v>76</v>
      </c>
      <c r="G11" s="108" t="str">
        <f t="shared" ref="G11:G58" si="0">IF(F11&lt;30,"Kém",IF(F11&lt;50,"Yếu",IF(F11&lt;60,"Trung bình",IF(F11&lt;70,"TB khá",IF(F11&lt;80,"Khá",IF(F11&lt;90,"Tốt","Xuất sắc"))))))</f>
        <v>Khá</v>
      </c>
      <c r="H11" s="109" t="s">
        <v>16</v>
      </c>
      <c r="I11" s="104"/>
    </row>
    <row r="12" spans="1:9" s="91" customFormat="1" ht="20.100000000000001" customHeight="1" x14ac:dyDescent="0.25">
      <c r="A12" s="103">
        <v>3</v>
      </c>
      <c r="B12" s="104">
        <v>504150003</v>
      </c>
      <c r="C12" s="105" t="s">
        <v>114</v>
      </c>
      <c r="D12" s="106">
        <v>2.9</v>
      </c>
      <c r="E12" s="106" t="s">
        <v>16</v>
      </c>
      <c r="F12" s="107">
        <v>80</v>
      </c>
      <c r="G12" s="108" t="str">
        <f t="shared" si="0"/>
        <v>Tốt</v>
      </c>
      <c r="H12" s="109" t="s">
        <v>16</v>
      </c>
      <c r="I12" s="104"/>
    </row>
    <row r="13" spans="1:9" s="91" customFormat="1" ht="20.100000000000001" customHeight="1" x14ac:dyDescent="0.25">
      <c r="A13" s="103">
        <v>4</v>
      </c>
      <c r="B13" s="104">
        <v>504150004</v>
      </c>
      <c r="C13" s="105" t="s">
        <v>115</v>
      </c>
      <c r="D13" s="106">
        <v>2.8</v>
      </c>
      <c r="E13" s="106" t="s">
        <v>16</v>
      </c>
      <c r="F13" s="107">
        <v>81</v>
      </c>
      <c r="G13" s="108" t="str">
        <f t="shared" si="0"/>
        <v>Tốt</v>
      </c>
      <c r="H13" s="109" t="s">
        <v>16</v>
      </c>
      <c r="I13" s="104"/>
    </row>
    <row r="14" spans="1:9" s="91" customFormat="1" ht="20.100000000000001" customHeight="1" x14ac:dyDescent="0.25">
      <c r="A14" s="103">
        <v>5</v>
      </c>
      <c r="B14" s="104">
        <v>504150007</v>
      </c>
      <c r="C14" s="105" t="s">
        <v>116</v>
      </c>
      <c r="D14" s="106">
        <v>2.2000000000000002</v>
      </c>
      <c r="E14" s="106" t="s">
        <v>23</v>
      </c>
      <c r="F14" s="107">
        <v>75</v>
      </c>
      <c r="G14" s="108" t="str">
        <f t="shared" si="0"/>
        <v>Khá</v>
      </c>
      <c r="H14" s="109" t="s">
        <v>23</v>
      </c>
      <c r="I14" s="104"/>
    </row>
    <row r="15" spans="1:9" s="91" customFormat="1" ht="20.100000000000001" customHeight="1" x14ac:dyDescent="0.25">
      <c r="A15" s="103">
        <v>6</v>
      </c>
      <c r="B15" s="104">
        <v>504150008</v>
      </c>
      <c r="C15" s="105" t="s">
        <v>117</v>
      </c>
      <c r="D15" s="106">
        <v>3.25</v>
      </c>
      <c r="E15" s="106" t="s">
        <v>28</v>
      </c>
      <c r="F15" s="107">
        <v>83</v>
      </c>
      <c r="G15" s="108" t="str">
        <f t="shared" si="0"/>
        <v>Tốt</v>
      </c>
      <c r="H15" s="109" t="s">
        <v>28</v>
      </c>
      <c r="I15" s="104"/>
    </row>
    <row r="16" spans="1:9" s="91" customFormat="1" ht="20.100000000000001" customHeight="1" x14ac:dyDescent="0.25">
      <c r="A16" s="103">
        <v>7</v>
      </c>
      <c r="B16" s="104">
        <v>504150009</v>
      </c>
      <c r="C16" s="105" t="s">
        <v>118</v>
      </c>
      <c r="D16" s="106">
        <v>2.75</v>
      </c>
      <c r="E16" s="106" t="s">
        <v>16</v>
      </c>
      <c r="F16" s="107">
        <v>80</v>
      </c>
      <c r="G16" s="108" t="str">
        <f t="shared" si="0"/>
        <v>Tốt</v>
      </c>
      <c r="H16" s="109" t="s">
        <v>16</v>
      </c>
      <c r="I16" s="104"/>
    </row>
    <row r="17" spans="1:9" s="91" customFormat="1" ht="20.100000000000001" customHeight="1" x14ac:dyDescent="0.25">
      <c r="A17" s="103">
        <v>8</v>
      </c>
      <c r="B17" s="104">
        <v>504150010</v>
      </c>
      <c r="C17" s="105" t="s">
        <v>119</v>
      </c>
      <c r="D17" s="106">
        <v>2.2000000000000002</v>
      </c>
      <c r="E17" s="106" t="s">
        <v>23</v>
      </c>
      <c r="F17" s="104">
        <v>75</v>
      </c>
      <c r="G17" s="108" t="str">
        <f t="shared" si="0"/>
        <v>Khá</v>
      </c>
      <c r="H17" s="109" t="s">
        <v>23</v>
      </c>
      <c r="I17" s="104"/>
    </row>
    <row r="18" spans="1:9" s="91" customFormat="1" ht="20.100000000000001" customHeight="1" x14ac:dyDescent="0.25">
      <c r="A18" s="103">
        <v>9</v>
      </c>
      <c r="B18" s="104">
        <v>504150011</v>
      </c>
      <c r="C18" s="105" t="s">
        <v>120</v>
      </c>
      <c r="D18" s="106">
        <v>1.6</v>
      </c>
      <c r="E18" s="106" t="s">
        <v>121</v>
      </c>
      <c r="F18" s="107">
        <v>66</v>
      </c>
      <c r="G18" s="108" t="str">
        <f t="shared" si="0"/>
        <v>TB khá</v>
      </c>
      <c r="H18" s="109" t="s">
        <v>121</v>
      </c>
      <c r="I18" s="104"/>
    </row>
    <row r="19" spans="1:9" s="91" customFormat="1" ht="20.100000000000001" customHeight="1" x14ac:dyDescent="0.25">
      <c r="A19" s="103">
        <v>10</v>
      </c>
      <c r="B19" s="104">
        <v>504150012</v>
      </c>
      <c r="C19" s="105" t="s">
        <v>122</v>
      </c>
      <c r="D19" s="106">
        <v>2.7</v>
      </c>
      <c r="E19" s="106" t="s">
        <v>16</v>
      </c>
      <c r="F19" s="107">
        <v>74</v>
      </c>
      <c r="G19" s="108" t="str">
        <f>IF(F19&lt;30,"Kém",IF(F19&lt;50,"Yếu",IF(F19&lt;60,"Trung bình",IF(F19&lt;70,"TB khá",IF(F19&lt;80,"Khá",IF(F19&lt;90,"Tốt","Xuất sắc"))))))</f>
        <v>Khá</v>
      </c>
      <c r="H19" s="109" t="s">
        <v>16</v>
      </c>
      <c r="I19" s="104"/>
    </row>
    <row r="20" spans="1:9" s="91" customFormat="1" ht="20.100000000000001" customHeight="1" x14ac:dyDescent="0.25">
      <c r="A20" s="103">
        <v>11</v>
      </c>
      <c r="B20" s="104">
        <v>504150014</v>
      </c>
      <c r="C20" s="105" t="s">
        <v>123</v>
      </c>
      <c r="D20" s="106">
        <v>1.82</v>
      </c>
      <c r="E20" s="106" t="s">
        <v>121</v>
      </c>
      <c r="F20" s="107">
        <v>70</v>
      </c>
      <c r="G20" s="108" t="str">
        <f t="shared" si="0"/>
        <v>Khá</v>
      </c>
      <c r="H20" s="104" t="s">
        <v>121</v>
      </c>
      <c r="I20" s="104"/>
    </row>
    <row r="21" spans="1:9" s="91" customFormat="1" ht="20.100000000000001" customHeight="1" x14ac:dyDescent="0.25">
      <c r="A21" s="103">
        <v>12</v>
      </c>
      <c r="B21" s="104">
        <v>504150015</v>
      </c>
      <c r="C21" s="105" t="s">
        <v>124</v>
      </c>
      <c r="D21" s="106">
        <v>2.25</v>
      </c>
      <c r="E21" s="106" t="s">
        <v>23</v>
      </c>
      <c r="F21" s="107">
        <v>60</v>
      </c>
      <c r="G21" s="108" t="str">
        <f t="shared" si="0"/>
        <v>TB khá</v>
      </c>
      <c r="H21" s="104" t="s">
        <v>23</v>
      </c>
      <c r="I21" s="104"/>
    </row>
    <row r="22" spans="1:9" s="91" customFormat="1" ht="20.100000000000001" customHeight="1" x14ac:dyDescent="0.25">
      <c r="A22" s="103">
        <v>13</v>
      </c>
      <c r="B22" s="104">
        <v>504150016</v>
      </c>
      <c r="C22" s="105" t="s">
        <v>125</v>
      </c>
      <c r="D22" s="106">
        <v>2.85</v>
      </c>
      <c r="E22" s="106" t="s">
        <v>16</v>
      </c>
      <c r="F22" s="107">
        <v>80</v>
      </c>
      <c r="G22" s="108" t="str">
        <f t="shared" si="0"/>
        <v>Tốt</v>
      </c>
      <c r="H22" s="104" t="s">
        <v>16</v>
      </c>
      <c r="I22" s="104"/>
    </row>
    <row r="23" spans="1:9" s="91" customFormat="1" ht="20.100000000000001" customHeight="1" x14ac:dyDescent="0.25">
      <c r="A23" s="103">
        <v>14</v>
      </c>
      <c r="B23" s="104">
        <v>504150017</v>
      </c>
      <c r="C23" s="105" t="s">
        <v>126</v>
      </c>
      <c r="D23" s="106">
        <v>2.25</v>
      </c>
      <c r="E23" s="106" t="s">
        <v>23</v>
      </c>
      <c r="F23" s="107">
        <v>74</v>
      </c>
      <c r="G23" s="108" t="str">
        <f t="shared" si="0"/>
        <v>Khá</v>
      </c>
      <c r="H23" s="108" t="s">
        <v>23</v>
      </c>
      <c r="I23" s="104"/>
    </row>
    <row r="24" spans="1:9" s="91" customFormat="1" ht="20.100000000000001" customHeight="1" x14ac:dyDescent="0.25">
      <c r="A24" s="103">
        <v>15</v>
      </c>
      <c r="B24" s="104">
        <v>504150018</v>
      </c>
      <c r="C24" s="105" t="s">
        <v>127</v>
      </c>
      <c r="D24" s="106">
        <v>2.8</v>
      </c>
      <c r="E24" s="106" t="s">
        <v>16</v>
      </c>
      <c r="F24" s="107">
        <v>82</v>
      </c>
      <c r="G24" s="108" t="str">
        <f>IF(F24&lt;30,"Kém",IF(F24&lt;50,"Yếu",IF(F24&lt;60,"Trung bình",IF(F24&lt;70,"TB khá",IF(F24&lt;80,"Khá",IF(F24&lt;90,"Tốt","Xuất sắc"))))))</f>
        <v>Tốt</v>
      </c>
      <c r="H24" s="109" t="s">
        <v>16</v>
      </c>
      <c r="I24" s="104"/>
    </row>
    <row r="25" spans="1:9" s="91" customFormat="1" ht="20.100000000000001" customHeight="1" x14ac:dyDescent="0.25">
      <c r="A25" s="103">
        <v>16</v>
      </c>
      <c r="B25" s="104">
        <v>504150020</v>
      </c>
      <c r="C25" s="105" t="s">
        <v>128</v>
      </c>
      <c r="D25" s="106">
        <v>2.25</v>
      </c>
      <c r="E25" s="106" t="s">
        <v>23</v>
      </c>
      <c r="F25" s="104">
        <v>83</v>
      </c>
      <c r="G25" s="108" t="str">
        <f t="shared" si="0"/>
        <v>Tốt</v>
      </c>
      <c r="H25" s="104" t="s">
        <v>23</v>
      </c>
      <c r="I25" s="104"/>
    </row>
    <row r="26" spans="1:9" s="91" customFormat="1" ht="20.100000000000001" customHeight="1" x14ac:dyDescent="0.25">
      <c r="A26" s="103">
        <v>17</v>
      </c>
      <c r="B26" s="104">
        <v>504150021</v>
      </c>
      <c r="C26" s="105" t="s">
        <v>129</v>
      </c>
      <c r="D26" s="106">
        <v>2.2999999999999998</v>
      </c>
      <c r="E26" s="106" t="s">
        <v>23</v>
      </c>
      <c r="F26" s="104">
        <v>86</v>
      </c>
      <c r="G26" s="108" t="str">
        <f t="shared" si="0"/>
        <v>Tốt</v>
      </c>
      <c r="H26" s="108" t="s">
        <v>23</v>
      </c>
      <c r="I26" s="104"/>
    </row>
    <row r="27" spans="1:9" s="91" customFormat="1" x14ac:dyDescent="0.25">
      <c r="A27" s="103">
        <v>18</v>
      </c>
      <c r="B27" s="104">
        <v>504150022</v>
      </c>
      <c r="C27" s="105" t="s">
        <v>130</v>
      </c>
      <c r="D27" s="106">
        <v>1.95</v>
      </c>
      <c r="E27" s="106" t="s">
        <v>121</v>
      </c>
      <c r="F27" s="107">
        <v>62</v>
      </c>
      <c r="G27" s="108" t="str">
        <f t="shared" si="0"/>
        <v>TB khá</v>
      </c>
      <c r="H27" s="104" t="s">
        <v>121</v>
      </c>
      <c r="I27" s="104"/>
    </row>
    <row r="28" spans="1:9" s="91" customFormat="1" ht="20.100000000000001" customHeight="1" x14ac:dyDescent="0.25">
      <c r="A28" s="103">
        <v>19</v>
      </c>
      <c r="B28" s="104">
        <v>504150023</v>
      </c>
      <c r="C28" s="105" t="s">
        <v>131</v>
      </c>
      <c r="D28" s="106">
        <v>2.2000000000000002</v>
      </c>
      <c r="E28" s="106" t="s">
        <v>23</v>
      </c>
      <c r="F28" s="107">
        <v>60</v>
      </c>
      <c r="G28" s="108" t="str">
        <f t="shared" si="0"/>
        <v>TB khá</v>
      </c>
      <c r="H28" s="108" t="s">
        <v>23</v>
      </c>
      <c r="I28" s="104"/>
    </row>
    <row r="29" spans="1:9" s="91" customFormat="1" ht="20.100000000000001" customHeight="1" x14ac:dyDescent="0.25">
      <c r="A29" s="103">
        <v>20</v>
      </c>
      <c r="B29" s="104">
        <v>504150024</v>
      </c>
      <c r="C29" s="105" t="s">
        <v>132</v>
      </c>
      <c r="D29" s="106">
        <v>2.8</v>
      </c>
      <c r="E29" s="106" t="s">
        <v>16</v>
      </c>
      <c r="F29" s="107">
        <v>76</v>
      </c>
      <c r="G29" s="108" t="str">
        <f>IF(F29&lt;30,"Kém",IF(F29&lt;50,"Yếu",IF(F29&lt;60,"Trung bình",IF(F29&lt;70,"TB khá",IF(F29&lt;80,"Khá",IF(F29&lt;90,"Tốt","Xuất sắc"))))))</f>
        <v>Khá</v>
      </c>
      <c r="H29" s="109" t="s">
        <v>16</v>
      </c>
      <c r="I29" s="104"/>
    </row>
    <row r="30" spans="1:9" s="91" customFormat="1" ht="20.100000000000001" customHeight="1" x14ac:dyDescent="0.25">
      <c r="A30" s="103">
        <v>21</v>
      </c>
      <c r="B30" s="104">
        <v>504150025</v>
      </c>
      <c r="C30" s="105" t="s">
        <v>133</v>
      </c>
      <c r="D30" s="106">
        <v>2.4</v>
      </c>
      <c r="E30" s="106" t="s">
        <v>23</v>
      </c>
      <c r="F30" s="107">
        <v>74</v>
      </c>
      <c r="G30" s="108" t="str">
        <f t="shared" si="0"/>
        <v>Khá</v>
      </c>
      <c r="H30" s="109" t="s">
        <v>23</v>
      </c>
      <c r="I30" s="104"/>
    </row>
    <row r="31" spans="1:9" s="91" customFormat="1" ht="20.100000000000001" customHeight="1" x14ac:dyDescent="0.25">
      <c r="A31" s="103">
        <v>22</v>
      </c>
      <c r="B31" s="104">
        <v>504150026</v>
      </c>
      <c r="C31" s="105" t="s">
        <v>134</v>
      </c>
      <c r="D31" s="106">
        <v>2.75</v>
      </c>
      <c r="E31" s="106" t="s">
        <v>16</v>
      </c>
      <c r="F31" s="107">
        <v>76</v>
      </c>
      <c r="G31" s="108" t="str">
        <f t="shared" si="0"/>
        <v>Khá</v>
      </c>
      <c r="H31" s="109" t="s">
        <v>16</v>
      </c>
      <c r="I31" s="104"/>
    </row>
    <row r="32" spans="1:9" s="91" customFormat="1" ht="20.100000000000001" customHeight="1" x14ac:dyDescent="0.25">
      <c r="A32" s="103">
        <v>23</v>
      </c>
      <c r="B32" s="104">
        <v>504150027</v>
      </c>
      <c r="C32" s="105" t="s">
        <v>135</v>
      </c>
      <c r="D32" s="106">
        <v>2.0499999999999998</v>
      </c>
      <c r="E32" s="106" t="s">
        <v>23</v>
      </c>
      <c r="F32" s="107">
        <v>83</v>
      </c>
      <c r="G32" s="108" t="str">
        <f t="shared" si="0"/>
        <v>Tốt</v>
      </c>
      <c r="H32" s="109" t="s">
        <v>23</v>
      </c>
      <c r="I32" s="104"/>
    </row>
    <row r="33" spans="1:9" s="91" customFormat="1" ht="20.100000000000001" customHeight="1" x14ac:dyDescent="0.25">
      <c r="A33" s="103">
        <v>24</v>
      </c>
      <c r="B33" s="104">
        <v>504150028</v>
      </c>
      <c r="C33" s="105" t="s">
        <v>136</v>
      </c>
      <c r="D33" s="106">
        <v>2.2000000000000002</v>
      </c>
      <c r="E33" s="106" t="s">
        <v>23</v>
      </c>
      <c r="F33" s="104">
        <v>77</v>
      </c>
      <c r="G33" s="108" t="str">
        <f t="shared" si="0"/>
        <v>Khá</v>
      </c>
      <c r="H33" s="109" t="s">
        <v>23</v>
      </c>
      <c r="I33" s="104"/>
    </row>
    <row r="34" spans="1:9" s="91" customFormat="1" ht="20.100000000000001" customHeight="1" x14ac:dyDescent="0.25">
      <c r="A34" s="103">
        <v>25</v>
      </c>
      <c r="B34" s="104">
        <v>504150029</v>
      </c>
      <c r="C34" s="105" t="s">
        <v>137</v>
      </c>
      <c r="D34" s="106">
        <v>3.1</v>
      </c>
      <c r="E34" s="106" t="s">
        <v>16</v>
      </c>
      <c r="F34" s="107">
        <v>76</v>
      </c>
      <c r="G34" s="108" t="str">
        <f t="shared" si="0"/>
        <v>Khá</v>
      </c>
      <c r="H34" s="104" t="s">
        <v>16</v>
      </c>
      <c r="I34" s="104"/>
    </row>
    <row r="35" spans="1:9" s="91" customFormat="1" ht="20.100000000000001" customHeight="1" x14ac:dyDescent="0.25">
      <c r="A35" s="103">
        <v>26</v>
      </c>
      <c r="B35" s="104">
        <v>504150030</v>
      </c>
      <c r="C35" s="105" t="s">
        <v>138</v>
      </c>
      <c r="D35" s="106">
        <v>2.6</v>
      </c>
      <c r="E35" s="106" t="s">
        <v>16</v>
      </c>
      <c r="F35" s="107">
        <v>73</v>
      </c>
      <c r="G35" s="108" t="str">
        <f t="shared" si="0"/>
        <v>Khá</v>
      </c>
      <c r="H35" s="104" t="s">
        <v>16</v>
      </c>
      <c r="I35" s="104"/>
    </row>
    <row r="36" spans="1:9" s="91" customFormat="1" ht="20.100000000000001" customHeight="1" x14ac:dyDescent="0.25">
      <c r="A36" s="103">
        <v>27</v>
      </c>
      <c r="B36" s="104">
        <v>504150031</v>
      </c>
      <c r="C36" s="105" t="s">
        <v>139</v>
      </c>
      <c r="D36" s="106">
        <v>2.8</v>
      </c>
      <c r="E36" s="106" t="s">
        <v>16</v>
      </c>
      <c r="F36" s="107">
        <v>72</v>
      </c>
      <c r="G36" s="108" t="str">
        <f t="shared" si="0"/>
        <v>Khá</v>
      </c>
      <c r="H36" s="109" t="s">
        <v>16</v>
      </c>
      <c r="I36" s="104"/>
    </row>
    <row r="37" spans="1:9" s="91" customFormat="1" ht="20.100000000000001" customHeight="1" x14ac:dyDescent="0.25">
      <c r="A37" s="103">
        <v>28</v>
      </c>
      <c r="B37" s="104">
        <v>504150034</v>
      </c>
      <c r="C37" s="105" t="s">
        <v>140</v>
      </c>
      <c r="D37" s="106">
        <v>2.2000000000000002</v>
      </c>
      <c r="E37" s="106" t="s">
        <v>23</v>
      </c>
      <c r="F37" s="104">
        <v>80</v>
      </c>
      <c r="G37" s="108" t="str">
        <f>IF(F37&lt;30,"Kém",IF(F37&lt;50,"Yếu",IF(F37&lt;60,"Trung bình",IF(F37&lt;70,"TB khá",IF(F37&lt;80,"Khá",IF(F37&lt;90,"Tốt","Xuất sắc"))))))</f>
        <v>Tốt</v>
      </c>
      <c r="H37" s="104" t="s">
        <v>23</v>
      </c>
      <c r="I37" s="104"/>
    </row>
    <row r="38" spans="1:9" s="91" customFormat="1" ht="20.100000000000001" customHeight="1" x14ac:dyDescent="0.25">
      <c r="A38" s="103">
        <v>29</v>
      </c>
      <c r="B38" s="104">
        <v>504150035</v>
      </c>
      <c r="C38" s="105" t="s">
        <v>141</v>
      </c>
      <c r="D38" s="106">
        <v>2.5499999999999998</v>
      </c>
      <c r="E38" s="106" t="s">
        <v>16</v>
      </c>
      <c r="F38" s="107">
        <v>73</v>
      </c>
      <c r="G38" s="108" t="str">
        <f t="shared" si="0"/>
        <v>Khá</v>
      </c>
      <c r="H38" s="104" t="s">
        <v>16</v>
      </c>
      <c r="I38" s="104"/>
    </row>
    <row r="39" spans="1:9" s="91" customFormat="1" ht="20.100000000000001" customHeight="1" x14ac:dyDescent="0.25">
      <c r="A39" s="103">
        <v>30</v>
      </c>
      <c r="B39" s="104">
        <v>504150036</v>
      </c>
      <c r="C39" s="105" t="s">
        <v>142</v>
      </c>
      <c r="D39" s="106">
        <v>2.9</v>
      </c>
      <c r="E39" s="106" t="s">
        <v>16</v>
      </c>
      <c r="F39" s="107">
        <v>73</v>
      </c>
      <c r="G39" s="108" t="str">
        <f t="shared" si="0"/>
        <v>Khá</v>
      </c>
      <c r="H39" s="109" t="s">
        <v>16</v>
      </c>
      <c r="I39" s="104"/>
    </row>
    <row r="40" spans="1:9" s="91" customFormat="1" ht="20.100000000000001" customHeight="1" x14ac:dyDescent="0.25">
      <c r="A40" s="103">
        <v>31</v>
      </c>
      <c r="B40" s="104">
        <v>504150037</v>
      </c>
      <c r="C40" s="105" t="s">
        <v>143</v>
      </c>
      <c r="D40" s="106">
        <v>2.35</v>
      </c>
      <c r="E40" s="106" t="s">
        <v>23</v>
      </c>
      <c r="F40" s="107">
        <v>73</v>
      </c>
      <c r="G40" s="108" t="str">
        <f t="shared" si="0"/>
        <v>Khá</v>
      </c>
      <c r="H40" s="104" t="s">
        <v>23</v>
      </c>
      <c r="I40" s="104"/>
    </row>
    <row r="41" spans="1:9" s="91" customFormat="1" ht="20.100000000000001" customHeight="1" x14ac:dyDescent="0.25">
      <c r="A41" s="103">
        <v>32</v>
      </c>
      <c r="B41" s="104">
        <v>504150038</v>
      </c>
      <c r="C41" s="105" t="s">
        <v>144</v>
      </c>
      <c r="D41" s="106">
        <v>2.6</v>
      </c>
      <c r="E41" s="106" t="s">
        <v>16</v>
      </c>
      <c r="F41" s="107">
        <v>76</v>
      </c>
      <c r="G41" s="108" t="str">
        <f t="shared" si="0"/>
        <v>Khá</v>
      </c>
      <c r="H41" s="109" t="s">
        <v>16</v>
      </c>
      <c r="I41" s="104"/>
    </row>
    <row r="42" spans="1:9" s="91" customFormat="1" ht="20.100000000000001" customHeight="1" x14ac:dyDescent="0.25">
      <c r="A42" s="103">
        <v>33</v>
      </c>
      <c r="B42" s="104">
        <v>504150039</v>
      </c>
      <c r="C42" s="105" t="s">
        <v>145</v>
      </c>
      <c r="D42" s="106">
        <v>2.25</v>
      </c>
      <c r="E42" s="106" t="s">
        <v>23</v>
      </c>
      <c r="F42" s="107">
        <v>72</v>
      </c>
      <c r="G42" s="108" t="str">
        <f>IF(F42&lt;30,"Kém",IF(F42&lt;50,"Yếu",IF(F42&lt;60,"Trung bình",IF(F42&lt;70,"TB khá",IF(F42&lt;80,"Khá",IF(F42&lt;90,"Tốt","Xuất sắc"))))))</f>
        <v>Khá</v>
      </c>
      <c r="H42" s="109" t="s">
        <v>23</v>
      </c>
      <c r="I42" s="104"/>
    </row>
    <row r="43" spans="1:9" s="91" customFormat="1" ht="20.100000000000001" customHeight="1" x14ac:dyDescent="0.25">
      <c r="A43" s="103">
        <v>34</v>
      </c>
      <c r="B43" s="104">
        <v>504150040</v>
      </c>
      <c r="C43" s="105" t="s">
        <v>146</v>
      </c>
      <c r="D43" s="106">
        <v>2.5</v>
      </c>
      <c r="E43" s="106" t="s">
        <v>16</v>
      </c>
      <c r="F43" s="107">
        <v>62</v>
      </c>
      <c r="G43" s="108" t="str">
        <f t="shared" si="0"/>
        <v>TB khá</v>
      </c>
      <c r="H43" s="104" t="s">
        <v>147</v>
      </c>
      <c r="I43" s="104"/>
    </row>
    <row r="44" spans="1:9" s="91" customFormat="1" ht="20.100000000000001" customHeight="1" x14ac:dyDescent="0.25">
      <c r="A44" s="103">
        <v>35</v>
      </c>
      <c r="B44" s="104">
        <v>504150041</v>
      </c>
      <c r="C44" s="105" t="s">
        <v>148</v>
      </c>
      <c r="D44" s="106">
        <v>2.2000000000000002</v>
      </c>
      <c r="E44" s="106" t="s">
        <v>23</v>
      </c>
      <c r="F44" s="107">
        <v>77</v>
      </c>
      <c r="G44" s="108" t="str">
        <f t="shared" si="0"/>
        <v>Khá</v>
      </c>
      <c r="H44" s="109" t="s">
        <v>23</v>
      </c>
      <c r="I44" s="104"/>
    </row>
    <row r="45" spans="1:9" s="91" customFormat="1" ht="20.100000000000001" customHeight="1" x14ac:dyDescent="0.25">
      <c r="A45" s="103">
        <v>36</v>
      </c>
      <c r="B45" s="104">
        <v>504150044</v>
      </c>
      <c r="C45" s="105" t="s">
        <v>149</v>
      </c>
      <c r="D45" s="106">
        <v>1.83</v>
      </c>
      <c r="E45" s="106" t="s">
        <v>121</v>
      </c>
      <c r="F45" s="104">
        <v>70</v>
      </c>
      <c r="G45" s="108" t="str">
        <f t="shared" si="0"/>
        <v>Khá</v>
      </c>
      <c r="H45" s="109" t="s">
        <v>121</v>
      </c>
      <c r="I45" s="104"/>
    </row>
    <row r="46" spans="1:9" s="91" customFormat="1" ht="20.100000000000001" customHeight="1" x14ac:dyDescent="0.25">
      <c r="A46" s="103">
        <v>37</v>
      </c>
      <c r="B46" s="104">
        <v>504150045</v>
      </c>
      <c r="C46" s="105" t="s">
        <v>150</v>
      </c>
      <c r="D46" s="106">
        <v>2.8</v>
      </c>
      <c r="E46" s="106" t="s">
        <v>16</v>
      </c>
      <c r="F46" s="107">
        <v>75</v>
      </c>
      <c r="G46" s="108" t="str">
        <f t="shared" si="0"/>
        <v>Khá</v>
      </c>
      <c r="H46" s="109" t="s">
        <v>16</v>
      </c>
      <c r="I46" s="104"/>
    </row>
    <row r="47" spans="1:9" s="91" customFormat="1" ht="20.100000000000001" customHeight="1" x14ac:dyDescent="0.25">
      <c r="A47" s="103">
        <v>38</v>
      </c>
      <c r="B47" s="104">
        <v>504150046</v>
      </c>
      <c r="C47" s="105" t="s">
        <v>151</v>
      </c>
      <c r="D47" s="106">
        <v>3.2</v>
      </c>
      <c r="E47" s="106" t="s">
        <v>28</v>
      </c>
      <c r="F47" s="107">
        <v>90</v>
      </c>
      <c r="G47" s="108" t="str">
        <f>IF(F47&lt;30,"Kém",IF(F47&lt;50,"Yếu",IF(F47&lt;60,"Trung bình",IF(F47&lt;70,"TB khá",IF(F47&lt;80,"Khá",IF(F47&lt;90,"Tốt","Xuất sắc"))))))</f>
        <v>Xuất sắc</v>
      </c>
      <c r="H47" s="108" t="s">
        <v>28</v>
      </c>
      <c r="I47" s="104"/>
    </row>
    <row r="48" spans="1:9" s="91" customFormat="1" ht="20.100000000000001" customHeight="1" x14ac:dyDescent="0.25">
      <c r="A48" s="103">
        <v>39</v>
      </c>
      <c r="B48" s="104">
        <v>504150048</v>
      </c>
      <c r="C48" s="105" t="s">
        <v>152</v>
      </c>
      <c r="D48" s="106">
        <v>2.15</v>
      </c>
      <c r="E48" s="106" t="s">
        <v>23</v>
      </c>
      <c r="F48" s="107">
        <v>81</v>
      </c>
      <c r="G48" s="108" t="str">
        <f t="shared" si="0"/>
        <v>Tốt</v>
      </c>
      <c r="H48" s="109" t="s">
        <v>23</v>
      </c>
      <c r="I48" s="104"/>
    </row>
    <row r="49" spans="1:9" s="91" customFormat="1" ht="18.75" customHeight="1" x14ac:dyDescent="0.25">
      <c r="A49" s="103">
        <v>40</v>
      </c>
      <c r="B49" s="104">
        <v>504150049</v>
      </c>
      <c r="C49" s="105" t="s">
        <v>153</v>
      </c>
      <c r="D49" s="106">
        <v>2.2000000000000002</v>
      </c>
      <c r="E49" s="106" t="s">
        <v>23</v>
      </c>
      <c r="F49" s="107">
        <v>65</v>
      </c>
      <c r="G49" s="108" t="str">
        <f t="shared" si="0"/>
        <v>TB khá</v>
      </c>
      <c r="H49" s="108" t="s">
        <v>23</v>
      </c>
      <c r="I49" s="104"/>
    </row>
    <row r="50" spans="1:9" s="91" customFormat="1" ht="20.100000000000001" customHeight="1" x14ac:dyDescent="0.25">
      <c r="A50" s="103">
        <v>41</v>
      </c>
      <c r="B50" s="104">
        <v>504150050</v>
      </c>
      <c r="C50" s="105" t="s">
        <v>154</v>
      </c>
      <c r="D50" s="106">
        <v>2.75</v>
      </c>
      <c r="E50" s="106" t="s">
        <v>16</v>
      </c>
      <c r="F50" s="107">
        <v>88</v>
      </c>
      <c r="G50" s="108" t="str">
        <f t="shared" si="0"/>
        <v>Tốt</v>
      </c>
      <c r="H50" s="109" t="s">
        <v>16</v>
      </c>
      <c r="I50" s="104"/>
    </row>
    <row r="51" spans="1:9" s="91" customFormat="1" ht="20.100000000000001" customHeight="1" x14ac:dyDescent="0.25">
      <c r="A51" s="103">
        <v>42</v>
      </c>
      <c r="B51" s="104">
        <v>504150053</v>
      </c>
      <c r="C51" s="105" t="s">
        <v>155</v>
      </c>
      <c r="D51" s="106">
        <v>2.65</v>
      </c>
      <c r="E51" s="106" t="s">
        <v>16</v>
      </c>
      <c r="F51" s="107">
        <v>80</v>
      </c>
      <c r="G51" s="108" t="str">
        <f t="shared" si="0"/>
        <v>Tốt</v>
      </c>
      <c r="H51" s="109" t="s">
        <v>16</v>
      </c>
      <c r="I51" s="104"/>
    </row>
    <row r="52" spans="1:9" s="91" customFormat="1" ht="20.100000000000001" customHeight="1" x14ac:dyDescent="0.25">
      <c r="A52" s="103">
        <v>43</v>
      </c>
      <c r="B52" s="104">
        <v>504150054</v>
      </c>
      <c r="C52" s="105" t="s">
        <v>156</v>
      </c>
      <c r="D52" s="106">
        <v>3.2</v>
      </c>
      <c r="E52" s="106" t="s">
        <v>28</v>
      </c>
      <c r="F52" s="107">
        <v>90</v>
      </c>
      <c r="G52" s="108" t="str">
        <f>IF(F52&lt;30,"Kém",IF(F52&lt;50,"Yếu",IF(F52&lt;60,"Trung bình",IF(F52&lt;70,"TB khá",IF(F52&lt;80,"Khá",IF(F52&lt;90,"Tốt","Xuất sắc"))))))</f>
        <v>Xuất sắc</v>
      </c>
      <c r="H52" s="108" t="s">
        <v>28</v>
      </c>
      <c r="I52" s="104"/>
    </row>
    <row r="53" spans="1:9" s="91" customFormat="1" ht="20.100000000000001" customHeight="1" x14ac:dyDescent="0.25">
      <c r="A53" s="103">
        <v>44</v>
      </c>
      <c r="B53" s="104">
        <v>504150055</v>
      </c>
      <c r="C53" s="105" t="s">
        <v>157</v>
      </c>
      <c r="D53" s="106">
        <v>2.4</v>
      </c>
      <c r="E53" s="106" t="s">
        <v>23</v>
      </c>
      <c r="F53" s="107">
        <v>70</v>
      </c>
      <c r="G53" s="108" t="str">
        <f t="shared" si="0"/>
        <v>Khá</v>
      </c>
      <c r="H53" s="104" t="s">
        <v>23</v>
      </c>
      <c r="I53" s="104"/>
    </row>
    <row r="54" spans="1:9" s="91" customFormat="1" ht="20.100000000000001" customHeight="1" x14ac:dyDescent="0.25">
      <c r="A54" s="103">
        <v>45</v>
      </c>
      <c r="B54" s="104">
        <v>504150056</v>
      </c>
      <c r="C54" s="105" t="s">
        <v>158</v>
      </c>
      <c r="D54" s="106">
        <v>2.75</v>
      </c>
      <c r="E54" s="106" t="s">
        <v>16</v>
      </c>
      <c r="F54" s="107">
        <v>80</v>
      </c>
      <c r="G54" s="108" t="str">
        <f t="shared" si="0"/>
        <v>Tốt</v>
      </c>
      <c r="H54" s="109" t="s">
        <v>16</v>
      </c>
      <c r="I54" s="104"/>
    </row>
    <row r="55" spans="1:9" s="91" customFormat="1" ht="20.100000000000001" customHeight="1" x14ac:dyDescent="0.25">
      <c r="A55" s="103">
        <v>46</v>
      </c>
      <c r="B55" s="104">
        <v>504150058</v>
      </c>
      <c r="C55" s="105" t="s">
        <v>159</v>
      </c>
      <c r="D55" s="106">
        <v>1.6</v>
      </c>
      <c r="E55" s="106" t="s">
        <v>121</v>
      </c>
      <c r="F55" s="107">
        <v>75</v>
      </c>
      <c r="G55" s="108" t="str">
        <f t="shared" si="0"/>
        <v>Khá</v>
      </c>
      <c r="H55" s="104" t="s">
        <v>121</v>
      </c>
      <c r="I55" s="104"/>
    </row>
    <row r="56" spans="1:9" s="91" customFormat="1" ht="20.100000000000001" customHeight="1" x14ac:dyDescent="0.25">
      <c r="A56" s="103">
        <v>47</v>
      </c>
      <c r="B56" s="104">
        <v>504150061</v>
      </c>
      <c r="C56" s="105" t="s">
        <v>160</v>
      </c>
      <c r="D56" s="106">
        <v>2.35</v>
      </c>
      <c r="E56" s="106" t="s">
        <v>23</v>
      </c>
      <c r="F56" s="107">
        <v>68</v>
      </c>
      <c r="G56" s="108" t="str">
        <f t="shared" si="0"/>
        <v>TB khá</v>
      </c>
      <c r="H56" s="109" t="s">
        <v>23</v>
      </c>
      <c r="I56" s="104"/>
    </row>
    <row r="57" spans="1:9" s="91" customFormat="1" ht="20.100000000000001" customHeight="1" x14ac:dyDescent="0.25">
      <c r="A57" s="103">
        <v>48</v>
      </c>
      <c r="B57" s="104">
        <v>504150062</v>
      </c>
      <c r="C57" s="105" t="s">
        <v>161</v>
      </c>
      <c r="D57" s="106">
        <v>2.75</v>
      </c>
      <c r="E57" s="106" t="s">
        <v>16</v>
      </c>
      <c r="F57" s="107">
        <v>73</v>
      </c>
      <c r="G57" s="108" t="str">
        <f t="shared" si="0"/>
        <v>Khá</v>
      </c>
      <c r="H57" s="109" t="s">
        <v>16</v>
      </c>
      <c r="I57" s="104"/>
    </row>
    <row r="58" spans="1:9" s="91" customFormat="1" ht="20.100000000000001" customHeight="1" thickBot="1" x14ac:dyDescent="0.3">
      <c r="A58" s="103">
        <v>49</v>
      </c>
      <c r="B58" s="110">
        <v>504150063</v>
      </c>
      <c r="C58" s="111" t="s">
        <v>162</v>
      </c>
      <c r="D58" s="112">
        <v>2.8</v>
      </c>
      <c r="E58" s="112" t="s">
        <v>16</v>
      </c>
      <c r="F58" s="107">
        <v>82</v>
      </c>
      <c r="G58" s="108" t="str">
        <f t="shared" si="0"/>
        <v>Tốt</v>
      </c>
      <c r="H58" s="109" t="s">
        <v>16</v>
      </c>
      <c r="I58" s="104"/>
    </row>
    <row r="59" spans="1:9" ht="20.100000000000001" customHeight="1" x14ac:dyDescent="0.25">
      <c r="A59" s="91"/>
      <c r="B59" s="91"/>
      <c r="C59" s="113"/>
      <c r="D59" s="90"/>
      <c r="E59" s="114" t="s">
        <v>163</v>
      </c>
      <c r="F59" s="114"/>
      <c r="G59" s="114"/>
      <c r="H59" s="114"/>
      <c r="I59" s="114"/>
    </row>
    <row r="60" spans="1:9" x14ac:dyDescent="0.25">
      <c r="A60" s="91"/>
      <c r="B60" s="96"/>
      <c r="C60" s="96"/>
      <c r="D60" s="96"/>
      <c r="E60" s="90"/>
      <c r="F60" s="96" t="s">
        <v>17</v>
      </c>
      <c r="G60" s="96"/>
      <c r="H60" s="96"/>
      <c r="I60" s="94"/>
    </row>
    <row r="61" spans="1:9" x14ac:dyDescent="0.25">
      <c r="B61" s="96" t="s">
        <v>18</v>
      </c>
      <c r="C61" s="96"/>
      <c r="G61" s="115"/>
      <c r="I61" s="115"/>
    </row>
    <row r="62" spans="1:9" x14ac:dyDescent="0.25">
      <c r="G62" s="115"/>
      <c r="I62" s="115"/>
    </row>
    <row r="63" spans="1:9" x14ac:dyDescent="0.25">
      <c r="F63" s="118" t="s">
        <v>164</v>
      </c>
      <c r="G63" s="118"/>
      <c r="H63" s="118"/>
    </row>
    <row r="65" spans="1:9" x14ac:dyDescent="0.25">
      <c r="B65" s="119"/>
      <c r="C65" s="120" t="s">
        <v>19</v>
      </c>
      <c r="D65" s="120" t="s">
        <v>20</v>
      </c>
      <c r="E65" s="120" t="s">
        <v>21</v>
      </c>
      <c r="F65" s="120" t="s">
        <v>22</v>
      </c>
      <c r="G65" s="120" t="s">
        <v>23</v>
      </c>
      <c r="H65" s="120" t="s">
        <v>24</v>
      </c>
      <c r="I65" s="121"/>
    </row>
    <row r="66" spans="1:9" x14ac:dyDescent="0.25">
      <c r="A66" s="122"/>
      <c r="B66" s="123" t="s">
        <v>8</v>
      </c>
      <c r="C66" s="124"/>
      <c r="D66" s="124">
        <f>COUNTIF($E$10:$E$58,"Giỏi")</f>
        <v>3</v>
      </c>
      <c r="E66" s="124">
        <f>COUNTIF($E$10:$E$58,"Khá")</f>
        <v>23</v>
      </c>
      <c r="F66" s="124">
        <f>COUNTIF($E$10:$E$58,"TB khá")</f>
        <v>0</v>
      </c>
      <c r="G66" s="124">
        <f>COUNTIF($E$10:$E$58,"TB")</f>
        <v>18</v>
      </c>
      <c r="H66" s="124">
        <f>COUNTIF($E$10:$E$58,"Yếu")</f>
        <v>5</v>
      </c>
      <c r="I66" s="121">
        <f ca="1">SUM(C66:I66)</f>
        <v>49</v>
      </c>
    </row>
    <row r="67" spans="1:9" x14ac:dyDescent="0.25">
      <c r="A67" s="122"/>
      <c r="B67" s="125"/>
      <c r="C67" s="126"/>
      <c r="D67" s="127"/>
      <c r="E67" s="126"/>
      <c r="F67" s="127"/>
      <c r="G67" s="127"/>
      <c r="H67" s="126"/>
      <c r="I67" s="115"/>
    </row>
    <row r="68" spans="1:9" x14ac:dyDescent="0.25">
      <c r="A68" s="122"/>
      <c r="B68" s="123"/>
      <c r="C68" s="120" t="s">
        <v>19</v>
      </c>
      <c r="D68" s="120" t="s">
        <v>26</v>
      </c>
      <c r="E68" s="120" t="s">
        <v>21</v>
      </c>
      <c r="F68" s="120" t="s">
        <v>22</v>
      </c>
      <c r="G68" s="120" t="s">
        <v>23</v>
      </c>
      <c r="H68" s="120" t="s">
        <v>24</v>
      </c>
      <c r="I68" s="121"/>
    </row>
    <row r="69" spans="1:9" x14ac:dyDescent="0.25">
      <c r="B69" s="123" t="s">
        <v>9</v>
      </c>
      <c r="C69" s="124">
        <f>COUNTIF(G10:G58,"Xuất sắc")</f>
        <v>2</v>
      </c>
      <c r="D69" s="124">
        <f>COUNTIF(G10:G58,"Tốt")</f>
        <v>16</v>
      </c>
      <c r="E69" s="124">
        <f>COUNTIF($G$10:$G$60,"Khá")</f>
        <v>24</v>
      </c>
      <c r="F69" s="124">
        <v>7</v>
      </c>
      <c r="G69" s="124">
        <f>COUNTIF($G$10:$G$60,"Trung Bình")</f>
        <v>0</v>
      </c>
      <c r="H69" s="124">
        <f>COUNTIF($G$10:$G$60,"Yếu")</f>
        <v>0</v>
      </c>
      <c r="I69" s="121">
        <f ca="1">SUM(C69:I69)</f>
        <v>49</v>
      </c>
    </row>
    <row r="70" spans="1:9" x14ac:dyDescent="0.25">
      <c r="B70" s="125"/>
      <c r="C70" s="126"/>
      <c r="D70" s="127"/>
      <c r="E70" s="126"/>
      <c r="F70" s="127"/>
      <c r="G70" s="127"/>
      <c r="H70" s="126"/>
      <c r="I70" s="115"/>
    </row>
    <row r="71" spans="1:9" x14ac:dyDescent="0.25">
      <c r="B71" s="123"/>
      <c r="C71" s="120" t="s">
        <v>19</v>
      </c>
      <c r="D71" s="128" t="s">
        <v>28</v>
      </c>
      <c r="E71" s="120" t="s">
        <v>21</v>
      </c>
      <c r="F71" s="120" t="s">
        <v>22</v>
      </c>
      <c r="G71" s="120" t="s">
        <v>23</v>
      </c>
      <c r="H71" s="120" t="s">
        <v>24</v>
      </c>
      <c r="I71" s="121"/>
    </row>
    <row r="72" spans="1:9" x14ac:dyDescent="0.25">
      <c r="B72" s="129" t="s">
        <v>27</v>
      </c>
      <c r="C72" s="124">
        <f>COUNTIF($H$10:$H$58,"Xuất sắc")</f>
        <v>0</v>
      </c>
      <c r="D72" s="130">
        <f>COUNTIF($H$10:$H$58,"Giỏi")</f>
        <v>3</v>
      </c>
      <c r="E72" s="124">
        <f>COUNTIF($H$10:$H$58,"Khá")</f>
        <v>22</v>
      </c>
      <c r="F72" s="124">
        <v>1</v>
      </c>
      <c r="G72" s="124">
        <f>COUNTIF($H$10:$H$58,"TB")</f>
        <v>18</v>
      </c>
      <c r="H72" s="124">
        <f>COUNTIF($H$10:$H$58,"Yếu")</f>
        <v>5</v>
      </c>
      <c r="I72" s="121">
        <f ca="1">SUM(C72:I72)</f>
        <v>49</v>
      </c>
    </row>
  </sheetData>
  <mergeCells count="14">
    <mergeCell ref="I8:I9"/>
    <mergeCell ref="E59:I59"/>
    <mergeCell ref="B60:D60"/>
    <mergeCell ref="F60:H60"/>
    <mergeCell ref="B61:C61"/>
    <mergeCell ref="F63:H63"/>
    <mergeCell ref="C4:G4"/>
    <mergeCell ref="C5:G5"/>
    <mergeCell ref="C6:G6"/>
    <mergeCell ref="A8:A9"/>
    <mergeCell ref="B8:B9"/>
    <mergeCell ref="C8:C9"/>
    <mergeCell ref="D8:E8"/>
    <mergeCell ref="F8:G8"/>
  </mergeCells>
  <pageMargins left="0.25" right="0.25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01"/>
  <sheetViews>
    <sheetView topLeftCell="A77" zoomScale="93" zoomScaleNormal="93" workbookViewId="0">
      <selection activeCell="C100" sqref="C100"/>
    </sheetView>
  </sheetViews>
  <sheetFormatPr defaultRowHeight="16.5" x14ac:dyDescent="0.25"/>
  <cols>
    <col min="1" max="1" width="7.28515625" customWidth="1"/>
    <col min="2" max="2" width="15.7109375" style="21" customWidth="1"/>
    <col min="3" max="3" width="35.140625" style="37" customWidth="1"/>
    <col min="4" max="4" width="11.28515625" style="56" customWidth="1"/>
    <col min="5" max="5" width="12.5703125" style="56" customWidth="1"/>
    <col min="6" max="6" width="11.28515625" style="23" customWidth="1"/>
    <col min="7" max="7" width="13" style="24" customWidth="1"/>
    <col min="8" max="8" width="13.85546875" style="22" customWidth="1"/>
    <col min="9" max="9" width="13.140625" style="22" customWidth="1"/>
  </cols>
  <sheetData>
    <row r="1" spans="1:9" s="4" customFormat="1" x14ac:dyDescent="0.25">
      <c r="A1" s="1" t="s">
        <v>0</v>
      </c>
      <c r="B1" s="40"/>
      <c r="C1" s="40"/>
      <c r="D1" s="2"/>
      <c r="E1" s="2"/>
      <c r="F1" s="2"/>
      <c r="G1" s="2"/>
      <c r="H1" s="3"/>
    </row>
    <row r="2" spans="1:9" s="4" customFormat="1" x14ac:dyDescent="0.25">
      <c r="A2" s="1" t="s">
        <v>1</v>
      </c>
      <c r="B2" s="40"/>
      <c r="C2" s="40"/>
      <c r="D2" s="2"/>
      <c r="E2" s="2"/>
      <c r="F2" s="2"/>
      <c r="G2" s="2"/>
      <c r="H2" s="3"/>
    </row>
    <row r="3" spans="1:9" s="4" customFormat="1" x14ac:dyDescent="0.25">
      <c r="A3" s="5" t="s">
        <v>2</v>
      </c>
      <c r="B3" s="41" t="s">
        <v>102</v>
      </c>
      <c r="C3" s="41"/>
      <c r="D3" s="2"/>
      <c r="E3" s="2"/>
      <c r="F3" s="2"/>
      <c r="G3" s="2"/>
      <c r="H3" s="3"/>
    </row>
    <row r="4" spans="1:9" s="4" customFormat="1" x14ac:dyDescent="0.25">
      <c r="A4" s="5"/>
      <c r="B4" s="42"/>
      <c r="C4" s="42"/>
      <c r="D4" s="6"/>
      <c r="E4" s="6"/>
      <c r="F4" s="2"/>
      <c r="G4" s="2"/>
      <c r="H4" s="3"/>
    </row>
    <row r="5" spans="1:9" s="4" customFormat="1" ht="18" customHeight="1" x14ac:dyDescent="0.3">
      <c r="B5" s="50"/>
      <c r="C5" s="77" t="s">
        <v>3</v>
      </c>
      <c r="D5" s="77"/>
      <c r="E5" s="77"/>
      <c r="F5" s="77"/>
      <c r="G5" s="77"/>
      <c r="H5" s="7"/>
      <c r="I5" s="8"/>
    </row>
    <row r="6" spans="1:9" s="4" customFormat="1" ht="16.5" customHeight="1" x14ac:dyDescent="0.3">
      <c r="B6" s="50"/>
      <c r="C6" s="77" t="s">
        <v>106</v>
      </c>
      <c r="D6" s="77"/>
      <c r="E6" s="77"/>
      <c r="F6" s="77"/>
      <c r="G6" s="77"/>
      <c r="H6" s="7" t="s">
        <v>4</v>
      </c>
      <c r="I6" s="8"/>
    </row>
    <row r="7" spans="1:9" s="4" customFormat="1" ht="21" customHeight="1" x14ac:dyDescent="0.3">
      <c r="B7" s="50"/>
      <c r="C7" s="78" t="s">
        <v>105</v>
      </c>
      <c r="D7" s="78"/>
      <c r="E7" s="78"/>
      <c r="F7" s="78"/>
      <c r="G7" s="78"/>
      <c r="H7" s="7"/>
      <c r="I7" s="8"/>
    </row>
    <row r="8" spans="1:9" s="10" customFormat="1" ht="15.75" customHeight="1" x14ac:dyDescent="0.2">
      <c r="A8" s="79" t="s">
        <v>5</v>
      </c>
      <c r="B8" s="81" t="s">
        <v>6</v>
      </c>
      <c r="C8" s="83" t="s">
        <v>7</v>
      </c>
      <c r="D8" s="85" t="s">
        <v>8</v>
      </c>
      <c r="E8" s="86"/>
      <c r="F8" s="87" t="s">
        <v>9</v>
      </c>
      <c r="G8" s="88"/>
      <c r="H8" s="9" t="s">
        <v>10</v>
      </c>
      <c r="I8" s="73" t="s">
        <v>11</v>
      </c>
    </row>
    <row r="9" spans="1:9" s="10" customFormat="1" ht="28.5" customHeight="1" x14ac:dyDescent="0.2">
      <c r="A9" s="80"/>
      <c r="B9" s="82"/>
      <c r="C9" s="84"/>
      <c r="D9" s="46" t="s">
        <v>12</v>
      </c>
      <c r="E9" s="46" t="s">
        <v>13</v>
      </c>
      <c r="F9" s="11" t="s">
        <v>14</v>
      </c>
      <c r="G9" s="11" t="s">
        <v>13</v>
      </c>
      <c r="H9" s="9" t="s">
        <v>15</v>
      </c>
      <c r="I9" s="74"/>
    </row>
    <row r="10" spans="1:9" s="10" customFormat="1" ht="20.100000000000001" customHeight="1" x14ac:dyDescent="0.3">
      <c r="A10" s="72">
        <v>1</v>
      </c>
      <c r="B10" s="60">
        <v>504130001</v>
      </c>
      <c r="C10" s="43" t="s">
        <v>100</v>
      </c>
      <c r="D10" s="60">
        <v>3.27</v>
      </c>
      <c r="E10" s="60" t="s">
        <v>28</v>
      </c>
      <c r="F10" s="13">
        <v>89</v>
      </c>
      <c r="G10" s="14" t="str">
        <f>IF(F10&lt;30,"Kém",IF(F10&lt;50,"Yếu",IF(F10&lt;60,"Trung bình",IF(F10&lt;70,"TB khá",IF(F10&lt;80,"Khá",IF(F10&lt;90,"Tốt","Xuất sắc"))))))</f>
        <v>Tốt</v>
      </c>
      <c r="H10" s="60" t="s">
        <v>28</v>
      </c>
      <c r="I10" s="61"/>
    </row>
    <row r="11" spans="1:9" s="10" customFormat="1" ht="20.100000000000001" customHeight="1" x14ac:dyDescent="0.3">
      <c r="A11" s="72">
        <v>2</v>
      </c>
      <c r="B11" s="60">
        <v>504140001</v>
      </c>
      <c r="C11" s="43" t="s">
        <v>71</v>
      </c>
      <c r="D11" s="60">
        <v>3.42</v>
      </c>
      <c r="E11" s="60" t="s">
        <v>28</v>
      </c>
      <c r="F11" s="13">
        <v>86</v>
      </c>
      <c r="G11" s="14" t="str">
        <f t="shared" ref="G11:G76" si="0">IF(F11&lt;30,"Kém",IF(F11&lt;50,"Yếu",IF(F11&lt;60,"Trung bình",IF(F11&lt;70,"TB khá",IF(F11&lt;80,"Khá",IF(F11&lt;90,"Tốt","Xuất sắc"))))))</f>
        <v>Tốt</v>
      </c>
      <c r="H11" s="60" t="s">
        <v>28</v>
      </c>
      <c r="I11" s="61"/>
    </row>
    <row r="12" spans="1:9" s="10" customFormat="1" ht="20.100000000000001" customHeight="1" x14ac:dyDescent="0.3">
      <c r="A12" s="72">
        <v>3</v>
      </c>
      <c r="B12" s="69">
        <v>504140002</v>
      </c>
      <c r="C12" s="70" t="s">
        <v>97</v>
      </c>
      <c r="D12" s="60">
        <v>2.85</v>
      </c>
      <c r="E12" s="60" t="s">
        <v>16</v>
      </c>
      <c r="F12" s="12">
        <v>83</v>
      </c>
      <c r="G12" s="14" t="str">
        <f t="shared" si="0"/>
        <v>Tốt</v>
      </c>
      <c r="H12" s="60" t="s">
        <v>16</v>
      </c>
      <c r="I12" s="61"/>
    </row>
    <row r="13" spans="1:9" s="10" customFormat="1" ht="20.100000000000001" customHeight="1" x14ac:dyDescent="0.3">
      <c r="A13" s="72">
        <v>4</v>
      </c>
      <c r="B13" s="60">
        <v>504140003</v>
      </c>
      <c r="C13" s="43" t="s">
        <v>64</v>
      </c>
      <c r="D13" s="60">
        <v>3.12</v>
      </c>
      <c r="E13" s="60" t="s">
        <v>16</v>
      </c>
      <c r="F13" s="13">
        <v>82</v>
      </c>
      <c r="G13" s="14" t="str">
        <f t="shared" si="0"/>
        <v>Tốt</v>
      </c>
      <c r="H13" s="60" t="s">
        <v>16</v>
      </c>
      <c r="I13" s="61"/>
    </row>
    <row r="14" spans="1:9" s="10" customFormat="1" ht="20.100000000000001" customHeight="1" x14ac:dyDescent="0.3">
      <c r="A14" s="72">
        <v>5</v>
      </c>
      <c r="B14" s="60">
        <v>504140004</v>
      </c>
      <c r="C14" s="43" t="s">
        <v>47</v>
      </c>
      <c r="D14" s="60">
        <v>3.58</v>
      </c>
      <c r="E14" s="60" t="s">
        <v>28</v>
      </c>
      <c r="F14" s="12">
        <v>91</v>
      </c>
      <c r="G14" s="14" t="str">
        <f t="shared" si="0"/>
        <v>Xuất sắc</v>
      </c>
      <c r="H14" s="60" t="s">
        <v>28</v>
      </c>
      <c r="I14" s="61"/>
    </row>
    <row r="15" spans="1:9" s="10" customFormat="1" ht="20.100000000000001" customHeight="1" x14ac:dyDescent="0.3">
      <c r="A15" s="72">
        <v>6</v>
      </c>
      <c r="B15" s="60">
        <v>504140005</v>
      </c>
      <c r="C15" s="43" t="s">
        <v>44</v>
      </c>
      <c r="D15" s="60">
        <v>3.54</v>
      </c>
      <c r="E15" s="60" t="s">
        <v>28</v>
      </c>
      <c r="F15" s="13">
        <v>84</v>
      </c>
      <c r="G15" s="14" t="str">
        <f t="shared" si="0"/>
        <v>Tốt</v>
      </c>
      <c r="H15" s="60" t="s">
        <v>28</v>
      </c>
      <c r="I15" s="61"/>
    </row>
    <row r="16" spans="1:9" s="10" customFormat="1" ht="20.100000000000001" customHeight="1" x14ac:dyDescent="0.3">
      <c r="A16" s="72">
        <v>7</v>
      </c>
      <c r="B16" s="60">
        <v>504140006</v>
      </c>
      <c r="C16" s="43" t="s">
        <v>93</v>
      </c>
      <c r="D16" s="60">
        <v>3.31</v>
      </c>
      <c r="E16" s="60" t="s">
        <v>28</v>
      </c>
      <c r="F16" s="13">
        <v>85</v>
      </c>
      <c r="G16" s="14" t="str">
        <f t="shared" si="0"/>
        <v>Tốt</v>
      </c>
      <c r="H16" s="60" t="s">
        <v>28</v>
      </c>
      <c r="I16" s="61"/>
    </row>
    <row r="17" spans="1:19" s="15" customFormat="1" ht="20.100000000000001" customHeight="1" x14ac:dyDescent="0.3">
      <c r="A17" s="72">
        <v>8</v>
      </c>
      <c r="B17" s="60">
        <v>504140007</v>
      </c>
      <c r="C17" s="43" t="s">
        <v>82</v>
      </c>
      <c r="D17" s="60">
        <v>2.58</v>
      </c>
      <c r="E17" s="60" t="s">
        <v>16</v>
      </c>
      <c r="F17" s="13">
        <v>82</v>
      </c>
      <c r="G17" s="14" t="str">
        <f t="shared" si="0"/>
        <v>Tốt</v>
      </c>
      <c r="H17" s="60" t="s">
        <v>16</v>
      </c>
      <c r="I17" s="61"/>
    </row>
    <row r="18" spans="1:19" s="10" customFormat="1" ht="20.100000000000001" customHeight="1" x14ac:dyDescent="0.3">
      <c r="A18" s="72">
        <v>9</v>
      </c>
      <c r="B18" s="60">
        <v>504140008</v>
      </c>
      <c r="C18" s="43" t="s">
        <v>94</v>
      </c>
      <c r="D18" s="60">
        <v>3.03</v>
      </c>
      <c r="E18" s="60" t="s">
        <v>16</v>
      </c>
      <c r="F18" s="13">
        <v>89</v>
      </c>
      <c r="G18" s="14" t="str">
        <f t="shared" si="0"/>
        <v>Tốt</v>
      </c>
      <c r="H18" s="60" t="s">
        <v>16</v>
      </c>
      <c r="I18" s="61"/>
    </row>
    <row r="19" spans="1:19" s="10" customFormat="1" ht="20.100000000000001" customHeight="1" x14ac:dyDescent="0.3">
      <c r="A19" s="72">
        <v>10</v>
      </c>
      <c r="B19" s="60">
        <v>504140009</v>
      </c>
      <c r="C19" s="43" t="s">
        <v>85</v>
      </c>
      <c r="D19" s="60">
        <v>3</v>
      </c>
      <c r="E19" s="60" t="s">
        <v>16</v>
      </c>
      <c r="F19" s="13">
        <v>83</v>
      </c>
      <c r="G19" s="14" t="str">
        <f t="shared" si="0"/>
        <v>Tốt</v>
      </c>
      <c r="H19" s="60" t="s">
        <v>16</v>
      </c>
      <c r="I19" s="61"/>
    </row>
    <row r="20" spans="1:19" s="16" customFormat="1" ht="20.100000000000001" customHeight="1" x14ac:dyDescent="0.3">
      <c r="A20" s="72">
        <v>11</v>
      </c>
      <c r="B20" s="69">
        <v>504140010</v>
      </c>
      <c r="C20" s="70" t="s">
        <v>96</v>
      </c>
      <c r="D20" s="60">
        <v>3.27</v>
      </c>
      <c r="E20" s="60" t="s">
        <v>28</v>
      </c>
      <c r="F20" s="13">
        <v>82</v>
      </c>
      <c r="G20" s="14" t="str">
        <f t="shared" si="0"/>
        <v>Tốt</v>
      </c>
      <c r="H20" s="60" t="s">
        <v>28</v>
      </c>
      <c r="I20" s="61"/>
    </row>
    <row r="21" spans="1:19" s="10" customFormat="1" ht="20.100000000000001" customHeight="1" x14ac:dyDescent="0.3">
      <c r="A21" s="72">
        <v>12</v>
      </c>
      <c r="B21" s="60">
        <v>504140011</v>
      </c>
      <c r="C21" s="43" t="s">
        <v>54</v>
      </c>
      <c r="D21" s="60">
        <v>3.27</v>
      </c>
      <c r="E21" s="60" t="s">
        <v>28</v>
      </c>
      <c r="F21" s="13">
        <v>78</v>
      </c>
      <c r="G21" s="14" t="str">
        <f>IF(F21&lt;30,"Kém",IF(F21&lt;50,"Yếu",IF(F21&lt;60,"Trung bình",IF(F21&lt;70,"TB khá",IF(F21&lt;80,"Khá",IF(F21&lt;90,"Tốt","Xuất sắc"))))))</f>
        <v>Khá</v>
      </c>
      <c r="H21" s="14" t="s">
        <v>16</v>
      </c>
      <c r="I21" s="61"/>
    </row>
    <row r="22" spans="1:19" s="15" customFormat="1" ht="20.100000000000001" customHeight="1" x14ac:dyDescent="0.3">
      <c r="A22" s="72">
        <v>13</v>
      </c>
      <c r="B22" s="60">
        <v>504140012</v>
      </c>
      <c r="C22" s="43" t="s">
        <v>37</v>
      </c>
      <c r="D22" s="60">
        <v>3.46</v>
      </c>
      <c r="E22" s="60" t="s">
        <v>28</v>
      </c>
      <c r="F22" s="13">
        <v>91</v>
      </c>
      <c r="G22" s="14" t="str">
        <f t="shared" si="0"/>
        <v>Xuất sắc</v>
      </c>
      <c r="H22" s="60" t="s">
        <v>28</v>
      </c>
      <c r="I22" s="61"/>
    </row>
    <row r="23" spans="1:19" s="10" customFormat="1" ht="20.100000000000001" customHeight="1" x14ac:dyDescent="0.3">
      <c r="A23" s="72">
        <v>14</v>
      </c>
      <c r="B23" s="60">
        <v>504140013</v>
      </c>
      <c r="C23" s="43" t="s">
        <v>38</v>
      </c>
      <c r="D23" s="60">
        <v>3.58</v>
      </c>
      <c r="E23" s="60" t="s">
        <v>28</v>
      </c>
      <c r="F23" s="13">
        <v>90</v>
      </c>
      <c r="G23" s="14" t="str">
        <f t="shared" si="0"/>
        <v>Xuất sắc</v>
      </c>
      <c r="H23" s="60" t="s">
        <v>28</v>
      </c>
      <c r="I23" s="61"/>
    </row>
    <row r="24" spans="1:19" s="10" customFormat="1" ht="20.100000000000001" customHeight="1" x14ac:dyDescent="0.3">
      <c r="A24" s="72">
        <v>15</v>
      </c>
      <c r="B24" s="60">
        <v>504140014</v>
      </c>
      <c r="C24" s="43" t="s">
        <v>39</v>
      </c>
      <c r="D24" s="60">
        <v>3.46</v>
      </c>
      <c r="E24" s="60" t="s">
        <v>28</v>
      </c>
      <c r="F24" s="13">
        <v>80</v>
      </c>
      <c r="G24" s="14" t="str">
        <f t="shared" si="0"/>
        <v>Tốt</v>
      </c>
      <c r="H24" s="60" t="s">
        <v>28</v>
      </c>
      <c r="I24" s="61"/>
    </row>
    <row r="25" spans="1:19" s="10" customFormat="1" ht="20.100000000000001" customHeight="1" x14ac:dyDescent="0.3">
      <c r="A25" s="72">
        <v>16</v>
      </c>
      <c r="B25" s="60">
        <v>504140015</v>
      </c>
      <c r="C25" s="43" t="s">
        <v>83</v>
      </c>
      <c r="D25" s="60">
        <v>2.97</v>
      </c>
      <c r="E25" s="60" t="s">
        <v>16</v>
      </c>
      <c r="F25" s="13">
        <v>71</v>
      </c>
      <c r="G25" s="14" t="str">
        <f t="shared" si="0"/>
        <v>Khá</v>
      </c>
      <c r="H25" s="60" t="s">
        <v>16</v>
      </c>
      <c r="I25" s="61"/>
    </row>
    <row r="26" spans="1:19" s="10" customFormat="1" ht="20.100000000000001" customHeight="1" x14ac:dyDescent="0.3">
      <c r="A26" s="72">
        <v>17</v>
      </c>
      <c r="B26" s="60">
        <v>504140016</v>
      </c>
      <c r="C26" s="43" t="s">
        <v>48</v>
      </c>
      <c r="D26" s="60">
        <v>3.58</v>
      </c>
      <c r="E26" s="60" t="s">
        <v>28</v>
      </c>
      <c r="F26" s="13">
        <v>99</v>
      </c>
      <c r="G26" s="14" t="str">
        <f>IF(F26&lt;30,"Kém",IF(F26&lt;50,"Yếu",IF(F26&lt;60,"Trung bình",IF(F26&lt;70,"TB khá",IF(F26&lt;80,"Khá",IF(F26&lt;90,"Tốt","Xuất sắc"))))))</f>
        <v>Xuất sắc</v>
      </c>
      <c r="H26" s="60" t="s">
        <v>28</v>
      </c>
      <c r="I26" s="61"/>
    </row>
    <row r="27" spans="1:19" s="10" customFormat="1" ht="20.100000000000001" customHeight="1" x14ac:dyDescent="0.3">
      <c r="A27" s="72">
        <v>18</v>
      </c>
      <c r="B27" s="60">
        <v>504140017</v>
      </c>
      <c r="C27" s="43" t="s">
        <v>65</v>
      </c>
      <c r="D27" s="60">
        <v>2.69</v>
      </c>
      <c r="E27" s="60" t="s">
        <v>16</v>
      </c>
      <c r="F27" s="13">
        <v>71</v>
      </c>
      <c r="G27" s="14" t="str">
        <f t="shared" si="0"/>
        <v>Khá</v>
      </c>
      <c r="H27" s="60" t="s">
        <v>16</v>
      </c>
      <c r="I27" s="61"/>
    </row>
    <row r="28" spans="1:19" s="17" customFormat="1" ht="20.100000000000001" customHeight="1" x14ac:dyDescent="0.3">
      <c r="A28" s="72">
        <v>19</v>
      </c>
      <c r="B28" s="69">
        <v>504140018</v>
      </c>
      <c r="C28" s="70" t="s">
        <v>72</v>
      </c>
      <c r="D28" s="69">
        <v>3</v>
      </c>
      <c r="E28" s="69" t="s">
        <v>16</v>
      </c>
      <c r="F28" s="13">
        <v>83</v>
      </c>
      <c r="G28" s="14" t="str">
        <f t="shared" si="0"/>
        <v>Tốt</v>
      </c>
      <c r="H28" s="69" t="s">
        <v>16</v>
      </c>
      <c r="I28" s="61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s="10" customFormat="1" ht="20.100000000000001" customHeight="1" x14ac:dyDescent="0.3">
      <c r="A29" s="72">
        <v>20</v>
      </c>
      <c r="B29" s="60">
        <v>504140019</v>
      </c>
      <c r="C29" s="43" t="s">
        <v>58</v>
      </c>
      <c r="D29" s="60">
        <v>3.31</v>
      </c>
      <c r="E29" s="60" t="s">
        <v>28</v>
      </c>
      <c r="F29" s="13">
        <v>85</v>
      </c>
      <c r="G29" s="14" t="str">
        <f t="shared" si="0"/>
        <v>Tốt</v>
      </c>
      <c r="H29" s="60" t="s">
        <v>28</v>
      </c>
      <c r="I29" s="61"/>
    </row>
    <row r="30" spans="1:19" s="10" customFormat="1" ht="20.100000000000001" customHeight="1" x14ac:dyDescent="0.3">
      <c r="A30" s="72">
        <v>21</v>
      </c>
      <c r="B30" s="60">
        <v>504140020</v>
      </c>
      <c r="C30" s="43" t="s">
        <v>40</v>
      </c>
      <c r="D30" s="60">
        <v>3.33</v>
      </c>
      <c r="E30" s="60" t="s">
        <v>28</v>
      </c>
      <c r="F30" s="13">
        <v>87</v>
      </c>
      <c r="G30" s="14" t="str">
        <f t="shared" si="0"/>
        <v>Tốt</v>
      </c>
      <c r="H30" s="60" t="s">
        <v>28</v>
      </c>
      <c r="I30" s="61"/>
    </row>
    <row r="31" spans="1:19" s="10" customFormat="1" ht="20.100000000000001" customHeight="1" x14ac:dyDescent="0.3">
      <c r="A31" s="72">
        <v>22</v>
      </c>
      <c r="B31" s="60">
        <v>504140021</v>
      </c>
      <c r="C31" s="43" t="s">
        <v>59</v>
      </c>
      <c r="D31" s="60">
        <v>2.9</v>
      </c>
      <c r="E31" s="60" t="s">
        <v>16</v>
      </c>
      <c r="F31" s="13">
        <v>90</v>
      </c>
      <c r="G31" s="14" t="str">
        <f>IF(F31&lt;30,"Kém",IF(F31&lt;50,"Yếu",IF(F31&lt;60,"Trung bình",IF(F31&lt;70,"TB khá",IF(F31&lt;80,"Khá",IF(F31&lt;90,"Tốt","Xuất sắc"))))))</f>
        <v>Xuất sắc</v>
      </c>
      <c r="H31" s="60" t="s">
        <v>16</v>
      </c>
      <c r="I31" s="61"/>
    </row>
    <row r="32" spans="1:19" s="10" customFormat="1" ht="20.100000000000001" customHeight="1" x14ac:dyDescent="0.3">
      <c r="A32" s="72">
        <v>23</v>
      </c>
      <c r="B32" s="60">
        <v>504140022</v>
      </c>
      <c r="C32" s="43" t="s">
        <v>73</v>
      </c>
      <c r="D32" s="60">
        <v>2.4300000000000002</v>
      </c>
      <c r="E32" s="60" t="s">
        <v>101</v>
      </c>
      <c r="F32" s="13">
        <v>71</v>
      </c>
      <c r="G32" s="14" t="str">
        <f t="shared" si="0"/>
        <v>Khá</v>
      </c>
      <c r="H32" s="60" t="s">
        <v>101</v>
      </c>
      <c r="I32" s="61"/>
    </row>
    <row r="33" spans="1:19" s="10" customFormat="1" ht="20.100000000000001" customHeight="1" x14ac:dyDescent="0.3">
      <c r="A33" s="72">
        <v>24</v>
      </c>
      <c r="B33" s="60">
        <v>504140023</v>
      </c>
      <c r="C33" s="43" t="s">
        <v>41</v>
      </c>
      <c r="D33" s="60">
        <v>3.62</v>
      </c>
      <c r="E33" s="60" t="s">
        <v>103</v>
      </c>
      <c r="F33" s="13">
        <v>85</v>
      </c>
      <c r="G33" s="14" t="str">
        <f t="shared" si="0"/>
        <v>Tốt</v>
      </c>
      <c r="H33" s="60" t="s">
        <v>28</v>
      </c>
      <c r="I33" s="61"/>
    </row>
    <row r="34" spans="1:19" s="10" customFormat="1" ht="20.100000000000001" customHeight="1" x14ac:dyDescent="0.3">
      <c r="A34" s="72">
        <v>25</v>
      </c>
      <c r="B34" s="60">
        <v>504140024</v>
      </c>
      <c r="C34" s="43" t="s">
        <v>35</v>
      </c>
      <c r="D34" s="60">
        <v>3.58</v>
      </c>
      <c r="E34" s="60" t="s">
        <v>28</v>
      </c>
      <c r="F34" s="13">
        <v>83</v>
      </c>
      <c r="G34" s="14" t="str">
        <f t="shared" si="0"/>
        <v>Tốt</v>
      </c>
      <c r="H34" s="60" t="s">
        <v>28</v>
      </c>
      <c r="I34" s="61"/>
    </row>
    <row r="35" spans="1:19" s="10" customFormat="1" ht="20.100000000000001" customHeight="1" x14ac:dyDescent="0.3">
      <c r="A35" s="72">
        <v>26</v>
      </c>
      <c r="B35" s="60">
        <v>504140025</v>
      </c>
      <c r="C35" s="43" t="s">
        <v>99</v>
      </c>
      <c r="D35" s="60">
        <v>3</v>
      </c>
      <c r="E35" s="60" t="s">
        <v>16</v>
      </c>
      <c r="F35" s="13">
        <v>83</v>
      </c>
      <c r="G35" s="14" t="str">
        <f t="shared" si="0"/>
        <v>Tốt</v>
      </c>
      <c r="H35" s="60" t="s">
        <v>16</v>
      </c>
      <c r="I35" s="61"/>
    </row>
    <row r="36" spans="1:19" s="10" customFormat="1" ht="20.100000000000001" customHeight="1" x14ac:dyDescent="0.3">
      <c r="A36" s="72">
        <v>27</v>
      </c>
      <c r="B36" s="60">
        <v>504140026</v>
      </c>
      <c r="C36" s="43" t="s">
        <v>79</v>
      </c>
      <c r="D36" s="60">
        <v>3.15</v>
      </c>
      <c r="E36" s="60" t="s">
        <v>16</v>
      </c>
      <c r="F36" s="13">
        <v>83</v>
      </c>
      <c r="G36" s="14" t="str">
        <f t="shared" si="0"/>
        <v>Tốt</v>
      </c>
      <c r="H36" s="60" t="s">
        <v>16</v>
      </c>
      <c r="I36" s="61"/>
    </row>
    <row r="37" spans="1:19" s="17" customFormat="1" ht="20.100000000000001" customHeight="1" x14ac:dyDescent="0.3">
      <c r="A37" s="72">
        <v>28</v>
      </c>
      <c r="B37" s="60">
        <v>504140027</v>
      </c>
      <c r="C37" s="43" t="s">
        <v>60</v>
      </c>
      <c r="D37" s="60">
        <v>3.58</v>
      </c>
      <c r="E37" s="60" t="s">
        <v>28</v>
      </c>
      <c r="F37" s="13">
        <v>89</v>
      </c>
      <c r="G37" s="14" t="str">
        <f t="shared" si="0"/>
        <v>Tốt</v>
      </c>
      <c r="H37" s="60" t="s">
        <v>28</v>
      </c>
      <c r="I37" s="61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s="10" customFormat="1" ht="20.100000000000001" customHeight="1" x14ac:dyDescent="0.3">
      <c r="A38" s="72">
        <v>29</v>
      </c>
      <c r="B38" s="60">
        <v>504140028</v>
      </c>
      <c r="C38" s="43" t="s">
        <v>61</v>
      </c>
      <c r="D38" s="60">
        <v>3.15</v>
      </c>
      <c r="E38" s="60" t="s">
        <v>16</v>
      </c>
      <c r="F38" s="13">
        <v>80</v>
      </c>
      <c r="G38" s="14" t="str">
        <f t="shared" si="0"/>
        <v>Tốt</v>
      </c>
      <c r="H38" s="60" t="s">
        <v>16</v>
      </c>
      <c r="I38" s="61"/>
    </row>
    <row r="39" spans="1:19" s="10" customFormat="1" ht="20.100000000000001" customHeight="1" x14ac:dyDescent="0.3">
      <c r="A39" s="72">
        <v>30</v>
      </c>
      <c r="B39" s="60">
        <v>504140029</v>
      </c>
      <c r="C39" s="43" t="s">
        <v>49</v>
      </c>
      <c r="D39" s="60">
        <v>3.58</v>
      </c>
      <c r="E39" s="60" t="s">
        <v>28</v>
      </c>
      <c r="F39" s="13">
        <v>84</v>
      </c>
      <c r="G39" s="14" t="str">
        <f t="shared" si="0"/>
        <v>Tốt</v>
      </c>
      <c r="H39" s="60" t="s">
        <v>28</v>
      </c>
      <c r="I39" s="61"/>
    </row>
    <row r="40" spans="1:19" s="10" customFormat="1" ht="20.100000000000001" customHeight="1" x14ac:dyDescent="0.3">
      <c r="A40" s="72">
        <v>31</v>
      </c>
      <c r="B40" s="60">
        <v>504140030</v>
      </c>
      <c r="C40" s="43" t="s">
        <v>80</v>
      </c>
      <c r="D40" s="60">
        <v>2.5</v>
      </c>
      <c r="E40" s="60" t="s">
        <v>16</v>
      </c>
      <c r="F40" s="13">
        <v>76</v>
      </c>
      <c r="G40" s="14" t="str">
        <f>IF(F40&lt;30,"Kém",IF(F40&lt;50,"Yếu",IF(F40&lt;60,"Trung bình",IF(F40&lt;70,"TB khá",IF(F40&lt;80,"Khá",IF(F40&lt;90,"Tốt","Xuất sắc"))))))</f>
        <v>Khá</v>
      </c>
      <c r="H40" s="60" t="s">
        <v>16</v>
      </c>
      <c r="I40" s="61"/>
    </row>
    <row r="41" spans="1:19" s="10" customFormat="1" ht="20.100000000000001" customHeight="1" x14ac:dyDescent="0.3">
      <c r="A41" s="72">
        <v>32</v>
      </c>
      <c r="B41" s="60">
        <v>504140031</v>
      </c>
      <c r="C41" s="43" t="s">
        <v>75</v>
      </c>
      <c r="D41" s="60">
        <v>3.15</v>
      </c>
      <c r="E41" s="60" t="s">
        <v>16</v>
      </c>
      <c r="F41" s="13">
        <v>83</v>
      </c>
      <c r="G41" s="14" t="str">
        <f t="shared" si="0"/>
        <v>Tốt</v>
      </c>
      <c r="H41" s="60" t="s">
        <v>16</v>
      </c>
      <c r="I41" s="61"/>
    </row>
    <row r="42" spans="1:19" s="17" customFormat="1" ht="20.100000000000001" customHeight="1" x14ac:dyDescent="0.3">
      <c r="A42" s="72">
        <v>33</v>
      </c>
      <c r="B42" s="60">
        <v>504140032</v>
      </c>
      <c r="C42" s="43" t="s">
        <v>42</v>
      </c>
      <c r="D42" s="60">
        <v>3.58</v>
      </c>
      <c r="E42" s="60" t="s">
        <v>28</v>
      </c>
      <c r="F42" s="13">
        <v>85</v>
      </c>
      <c r="G42" s="14" t="str">
        <f t="shared" si="0"/>
        <v>Tốt</v>
      </c>
      <c r="H42" s="60" t="s">
        <v>28</v>
      </c>
      <c r="I42" s="61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s="10" customFormat="1" ht="20.100000000000001" customHeight="1" x14ac:dyDescent="0.3">
      <c r="A43" s="72">
        <v>34</v>
      </c>
      <c r="B43" s="60">
        <v>504140033</v>
      </c>
      <c r="C43" s="43" t="s">
        <v>81</v>
      </c>
      <c r="D43" s="60">
        <v>2.77</v>
      </c>
      <c r="E43" s="60" t="s">
        <v>16</v>
      </c>
      <c r="F43" s="13">
        <v>79</v>
      </c>
      <c r="G43" s="14" t="str">
        <f t="shared" si="0"/>
        <v>Khá</v>
      </c>
      <c r="H43" s="60" t="s">
        <v>16</v>
      </c>
      <c r="I43" s="61"/>
    </row>
    <row r="44" spans="1:19" s="15" customFormat="1" ht="20.100000000000001" customHeight="1" x14ac:dyDescent="0.3">
      <c r="A44" s="72">
        <v>35</v>
      </c>
      <c r="B44" s="60">
        <v>504140034</v>
      </c>
      <c r="C44" s="43" t="s">
        <v>51</v>
      </c>
      <c r="D44" s="60">
        <v>3.57</v>
      </c>
      <c r="E44" s="60" t="s">
        <v>28</v>
      </c>
      <c r="F44" s="13">
        <v>87</v>
      </c>
      <c r="G44" s="14" t="str">
        <f t="shared" si="0"/>
        <v>Tốt</v>
      </c>
      <c r="H44" s="60" t="s">
        <v>28</v>
      </c>
      <c r="I44" s="61"/>
    </row>
    <row r="45" spans="1:19" s="10" customFormat="1" ht="20.100000000000001" customHeight="1" x14ac:dyDescent="0.3">
      <c r="A45" s="72">
        <v>36</v>
      </c>
      <c r="B45" s="60">
        <v>504140035</v>
      </c>
      <c r="C45" s="43" t="s">
        <v>86</v>
      </c>
      <c r="D45" s="60">
        <v>2.27</v>
      </c>
      <c r="E45" s="60" t="s">
        <v>101</v>
      </c>
      <c r="F45" s="13">
        <v>71</v>
      </c>
      <c r="G45" s="14" t="str">
        <f t="shared" si="0"/>
        <v>Khá</v>
      </c>
      <c r="H45" s="60" t="s">
        <v>101</v>
      </c>
      <c r="I45" s="61"/>
    </row>
    <row r="46" spans="1:19" s="10" customFormat="1" ht="20.100000000000001" customHeight="1" x14ac:dyDescent="0.3">
      <c r="A46" s="72">
        <v>37</v>
      </c>
      <c r="B46" s="60">
        <v>504140036</v>
      </c>
      <c r="C46" s="43" t="s">
        <v>95</v>
      </c>
      <c r="D46" s="60">
        <v>3.23</v>
      </c>
      <c r="E46" s="60" t="s">
        <v>28</v>
      </c>
      <c r="F46" s="13">
        <v>85</v>
      </c>
      <c r="G46" s="14" t="str">
        <f>IF(F46&lt;30,"Kém",IF(F46&lt;50,"Yếu",IF(F46&lt;60,"Trung bình",IF(F46&lt;70,"TB khá",IF(F46&lt;80,"Khá",IF(F46&lt;90,"Tốt","Xuất sắc"))))))</f>
        <v>Tốt</v>
      </c>
      <c r="H46" s="60" t="s">
        <v>28</v>
      </c>
      <c r="I46" s="61"/>
    </row>
    <row r="47" spans="1:19" s="10" customFormat="1" ht="20.100000000000001" customHeight="1" x14ac:dyDescent="0.3">
      <c r="A47" s="72">
        <v>38</v>
      </c>
      <c r="B47" s="60">
        <v>504140037</v>
      </c>
      <c r="C47" s="43" t="s">
        <v>66</v>
      </c>
      <c r="D47" s="60">
        <v>3.12</v>
      </c>
      <c r="E47" s="60" t="s">
        <v>16</v>
      </c>
      <c r="F47" s="13">
        <v>83</v>
      </c>
      <c r="G47" s="14" t="str">
        <f t="shared" si="0"/>
        <v>Tốt</v>
      </c>
      <c r="H47" s="60" t="s">
        <v>16</v>
      </c>
      <c r="I47" s="61"/>
    </row>
    <row r="48" spans="1:19" s="10" customFormat="1" ht="20.100000000000001" customHeight="1" x14ac:dyDescent="0.3">
      <c r="A48" s="72">
        <v>39</v>
      </c>
      <c r="B48" s="60">
        <v>504140038</v>
      </c>
      <c r="C48" s="43" t="s">
        <v>98</v>
      </c>
      <c r="D48" s="60">
        <v>2.67</v>
      </c>
      <c r="E48" s="60" t="s">
        <v>16</v>
      </c>
      <c r="F48" s="13">
        <v>84</v>
      </c>
      <c r="G48" s="14" t="str">
        <f t="shared" si="0"/>
        <v>Tốt</v>
      </c>
      <c r="H48" s="60" t="s">
        <v>16</v>
      </c>
      <c r="I48" s="61"/>
    </row>
    <row r="49" spans="1:19" s="10" customFormat="1" ht="20.100000000000001" customHeight="1" x14ac:dyDescent="0.3">
      <c r="A49" s="72">
        <v>40</v>
      </c>
      <c r="B49" s="60">
        <v>504140039</v>
      </c>
      <c r="C49" s="43" t="s">
        <v>46</v>
      </c>
      <c r="D49" s="60">
        <v>3.42</v>
      </c>
      <c r="E49" s="60" t="s">
        <v>28</v>
      </c>
      <c r="F49" s="13">
        <v>88</v>
      </c>
      <c r="G49" s="14" t="str">
        <f t="shared" si="0"/>
        <v>Tốt</v>
      </c>
      <c r="H49" s="60" t="s">
        <v>28</v>
      </c>
      <c r="I49" s="61"/>
    </row>
    <row r="50" spans="1:19" s="17" customFormat="1" ht="20.100000000000001" customHeight="1" x14ac:dyDescent="0.3">
      <c r="A50" s="72">
        <v>41</v>
      </c>
      <c r="B50" s="60">
        <v>504140040</v>
      </c>
      <c r="C50" s="43" t="s">
        <v>62</v>
      </c>
      <c r="D50" s="60">
        <v>3.13</v>
      </c>
      <c r="E50" s="60" t="s">
        <v>16</v>
      </c>
      <c r="F50" s="13">
        <v>82</v>
      </c>
      <c r="G50" s="14" t="str">
        <f t="shared" si="0"/>
        <v>Tốt</v>
      </c>
      <c r="H50" s="60" t="s">
        <v>16</v>
      </c>
      <c r="I50" s="61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1:19" s="17" customFormat="1" ht="20.100000000000001" customHeight="1" x14ac:dyDescent="0.3">
      <c r="A51" s="72">
        <v>42</v>
      </c>
      <c r="B51" s="60">
        <v>504140041</v>
      </c>
      <c r="C51" s="43" t="s">
        <v>70</v>
      </c>
      <c r="D51" s="60">
        <v>3.73</v>
      </c>
      <c r="E51" s="60" t="s">
        <v>103</v>
      </c>
      <c r="F51" s="13">
        <v>85</v>
      </c>
      <c r="G51" s="14" t="str">
        <f t="shared" si="0"/>
        <v>Tốt</v>
      </c>
      <c r="H51" s="60" t="s">
        <v>28</v>
      </c>
      <c r="I51" s="61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19" s="10" customFormat="1" ht="20.100000000000001" customHeight="1" x14ac:dyDescent="0.3">
      <c r="A52" s="72">
        <v>43</v>
      </c>
      <c r="B52" s="60">
        <v>504140042</v>
      </c>
      <c r="C52" s="43" t="s">
        <v>87</v>
      </c>
      <c r="D52" s="60">
        <v>3</v>
      </c>
      <c r="E52" s="60" t="s">
        <v>16</v>
      </c>
      <c r="F52" s="13">
        <v>85</v>
      </c>
      <c r="G52" s="14" t="str">
        <f t="shared" si="0"/>
        <v>Tốt</v>
      </c>
      <c r="H52" s="60" t="s">
        <v>16</v>
      </c>
      <c r="I52" s="61"/>
    </row>
    <row r="53" spans="1:19" s="10" customFormat="1" ht="20.100000000000001" customHeight="1" x14ac:dyDescent="0.3">
      <c r="A53" s="72">
        <v>44</v>
      </c>
      <c r="B53" s="60">
        <v>504140043</v>
      </c>
      <c r="C53" s="43" t="s">
        <v>55</v>
      </c>
      <c r="D53" s="60">
        <v>3.27</v>
      </c>
      <c r="E53" s="60" t="s">
        <v>28</v>
      </c>
      <c r="F53" s="13">
        <v>87</v>
      </c>
      <c r="G53" s="14" t="str">
        <f t="shared" si="0"/>
        <v>Tốt</v>
      </c>
      <c r="H53" s="60" t="s">
        <v>28</v>
      </c>
      <c r="I53" s="61"/>
    </row>
    <row r="54" spans="1:19" s="10" customFormat="1" ht="20.100000000000001" customHeight="1" x14ac:dyDescent="0.3">
      <c r="A54" s="72">
        <v>45</v>
      </c>
      <c r="B54" s="60">
        <v>504140045</v>
      </c>
      <c r="C54" s="43" t="s">
        <v>56</v>
      </c>
      <c r="D54" s="60">
        <v>3.58</v>
      </c>
      <c r="E54" s="60" t="s">
        <v>28</v>
      </c>
      <c r="F54" s="13">
        <v>84</v>
      </c>
      <c r="G54" s="14" t="str">
        <f t="shared" si="0"/>
        <v>Tốt</v>
      </c>
      <c r="H54" s="60" t="s">
        <v>28</v>
      </c>
      <c r="I54" s="61"/>
    </row>
    <row r="55" spans="1:19" s="10" customFormat="1" ht="20.100000000000001" customHeight="1" x14ac:dyDescent="0.3">
      <c r="A55" s="72">
        <v>46</v>
      </c>
      <c r="B55" s="60">
        <v>504140046</v>
      </c>
      <c r="C55" s="43" t="s">
        <v>52</v>
      </c>
      <c r="D55" s="60">
        <v>3.3</v>
      </c>
      <c r="E55" s="60" t="s">
        <v>28</v>
      </c>
      <c r="F55" s="13">
        <v>86</v>
      </c>
      <c r="G55" s="14" t="str">
        <f t="shared" si="0"/>
        <v>Tốt</v>
      </c>
      <c r="H55" s="60" t="s">
        <v>28</v>
      </c>
      <c r="I55" s="61"/>
    </row>
    <row r="56" spans="1:19" ht="20.100000000000001" customHeight="1" x14ac:dyDescent="0.3">
      <c r="A56" s="72">
        <v>47</v>
      </c>
      <c r="B56" s="60">
        <v>504140047</v>
      </c>
      <c r="C56" s="43" t="s">
        <v>30</v>
      </c>
      <c r="D56" s="60">
        <v>3.46</v>
      </c>
      <c r="E56" s="60" t="s">
        <v>28</v>
      </c>
      <c r="F56" s="13">
        <v>82</v>
      </c>
      <c r="G56" s="14" t="str">
        <f t="shared" si="0"/>
        <v>Tốt</v>
      </c>
      <c r="H56" s="60" t="s">
        <v>28</v>
      </c>
      <c r="I56" s="61"/>
    </row>
    <row r="57" spans="1:19" ht="20.100000000000001" customHeight="1" x14ac:dyDescent="0.3">
      <c r="A57" s="72">
        <v>48</v>
      </c>
      <c r="B57" s="60">
        <v>504140048</v>
      </c>
      <c r="C57" s="43" t="s">
        <v>57</v>
      </c>
      <c r="D57" s="60">
        <v>3.46</v>
      </c>
      <c r="E57" s="60" t="s">
        <v>28</v>
      </c>
      <c r="F57" s="13">
        <v>81</v>
      </c>
      <c r="G57" s="14" t="str">
        <f>IF(F57&lt;30,"Kém",IF(F57&lt;50,"Yếu",IF(F57&lt;60,"Trung bình",IF(F57&lt;70,"TB khá",IF(F57&lt;80,"Khá",IF(F57&lt;90,"Tốt","Xuất sắc"))))))</f>
        <v>Tốt</v>
      </c>
      <c r="H57" s="60" t="s">
        <v>28</v>
      </c>
      <c r="I57" s="61"/>
    </row>
    <row r="58" spans="1:19" ht="20.100000000000001" customHeight="1" x14ac:dyDescent="0.3">
      <c r="A58" s="72">
        <v>49</v>
      </c>
      <c r="B58" s="60">
        <v>504140049</v>
      </c>
      <c r="C58" s="43" t="s">
        <v>36</v>
      </c>
      <c r="D58" s="60">
        <v>3.15</v>
      </c>
      <c r="E58" s="60" t="s">
        <v>16</v>
      </c>
      <c r="F58" s="13">
        <v>82</v>
      </c>
      <c r="G58" s="14" t="str">
        <f t="shared" si="0"/>
        <v>Tốt</v>
      </c>
      <c r="H58" s="60" t="s">
        <v>16</v>
      </c>
      <c r="I58" s="61"/>
    </row>
    <row r="59" spans="1:19" ht="20.100000000000001" customHeight="1" x14ac:dyDescent="0.3">
      <c r="A59" s="72">
        <v>50</v>
      </c>
      <c r="B59" s="60">
        <v>504140050</v>
      </c>
      <c r="C59" s="43" t="s">
        <v>43</v>
      </c>
      <c r="D59" s="60">
        <v>2.62</v>
      </c>
      <c r="E59" s="60" t="s">
        <v>16</v>
      </c>
      <c r="F59" s="13">
        <v>73</v>
      </c>
      <c r="G59" s="14" t="str">
        <f>IF(F59&lt;30,"Kém",IF(F59&lt;50,"Yếu",IF(F59&lt;60,"Trung bình",IF(F59&lt;70,"TB khá",IF(F59&lt;80,"Khá",IF(F59&lt;90,"Tốt","Xuất sắc"))))))</f>
        <v>Khá</v>
      </c>
      <c r="H59" s="60" t="s">
        <v>16</v>
      </c>
      <c r="I59" s="61"/>
    </row>
    <row r="60" spans="1:19" ht="20.100000000000001" customHeight="1" x14ac:dyDescent="0.3">
      <c r="A60" s="72">
        <v>51</v>
      </c>
      <c r="B60" s="60">
        <v>504140051</v>
      </c>
      <c r="C60" s="43" t="s">
        <v>74</v>
      </c>
      <c r="D60" s="60">
        <v>3.23</v>
      </c>
      <c r="E60" s="60" t="s">
        <v>28</v>
      </c>
      <c r="F60" s="13">
        <v>84</v>
      </c>
      <c r="G60" s="14" t="str">
        <f t="shared" si="0"/>
        <v>Tốt</v>
      </c>
      <c r="H60" s="60" t="s">
        <v>28</v>
      </c>
      <c r="I60" s="61"/>
    </row>
    <row r="61" spans="1:19" ht="20.100000000000001" customHeight="1" x14ac:dyDescent="0.3">
      <c r="A61" s="72">
        <v>52</v>
      </c>
      <c r="B61" s="60">
        <v>504140052</v>
      </c>
      <c r="C61" s="43" t="s">
        <v>29</v>
      </c>
      <c r="D61" s="60">
        <v>4</v>
      </c>
      <c r="E61" s="60" t="s">
        <v>103</v>
      </c>
      <c r="F61" s="12">
        <v>90</v>
      </c>
      <c r="G61" s="14" t="str">
        <f t="shared" si="0"/>
        <v>Xuất sắc</v>
      </c>
      <c r="H61" s="60" t="s">
        <v>103</v>
      </c>
      <c r="I61" s="61"/>
    </row>
    <row r="62" spans="1:19" ht="20.100000000000001" customHeight="1" x14ac:dyDescent="0.3">
      <c r="A62" s="72">
        <v>53</v>
      </c>
      <c r="B62" s="69">
        <v>504140053</v>
      </c>
      <c r="C62" s="70" t="s">
        <v>67</v>
      </c>
      <c r="D62" s="69">
        <v>2.6</v>
      </c>
      <c r="E62" s="69" t="s">
        <v>16</v>
      </c>
      <c r="F62" s="12">
        <v>75</v>
      </c>
      <c r="G62" s="14" t="str">
        <f t="shared" si="0"/>
        <v>Khá</v>
      </c>
      <c r="H62" s="14" t="s">
        <v>16</v>
      </c>
      <c r="I62" s="61"/>
    </row>
    <row r="63" spans="1:19" ht="20.100000000000001" customHeight="1" x14ac:dyDescent="0.3">
      <c r="A63" s="36">
        <v>54</v>
      </c>
      <c r="B63" s="60">
        <v>504140055</v>
      </c>
      <c r="C63" s="43" t="s">
        <v>63</v>
      </c>
      <c r="D63" s="60">
        <v>3.62</v>
      </c>
      <c r="E63" s="60" t="s">
        <v>103</v>
      </c>
      <c r="F63" s="13">
        <v>90</v>
      </c>
      <c r="G63" s="14" t="str">
        <f>IF(F63&lt;30,"Kém",IF(F63&lt;50,"Yếu",IF(F63&lt;60,"Trung bình",IF(F63&lt;70,"TB khá",IF(F63&lt;80,"Khá",IF(F63&lt;90,"Tốt","Xuất sắc"))))))</f>
        <v>Xuất sắc</v>
      </c>
      <c r="H63" s="60" t="s">
        <v>103</v>
      </c>
      <c r="I63" s="61"/>
    </row>
    <row r="64" spans="1:19" ht="20.100000000000001" customHeight="1" x14ac:dyDescent="0.3">
      <c r="A64" s="36">
        <v>55</v>
      </c>
      <c r="B64" s="60">
        <v>504140056</v>
      </c>
      <c r="C64" s="43" t="s">
        <v>31</v>
      </c>
      <c r="D64" s="60">
        <v>3.88</v>
      </c>
      <c r="E64" s="60" t="s">
        <v>103</v>
      </c>
      <c r="F64" s="13">
        <v>100</v>
      </c>
      <c r="G64" s="14" t="str">
        <f t="shared" si="0"/>
        <v>Xuất sắc</v>
      </c>
      <c r="H64" s="60" t="s">
        <v>103</v>
      </c>
      <c r="I64" s="61"/>
    </row>
    <row r="65" spans="1:9" ht="20.100000000000001" customHeight="1" x14ac:dyDescent="0.3">
      <c r="A65" s="36">
        <v>56</v>
      </c>
      <c r="B65" s="69">
        <v>504140057</v>
      </c>
      <c r="C65" s="70" t="s">
        <v>32</v>
      </c>
      <c r="D65" s="60">
        <v>3.42</v>
      </c>
      <c r="E65" s="60" t="s">
        <v>28</v>
      </c>
      <c r="F65" s="12">
        <v>88</v>
      </c>
      <c r="G65" s="14" t="str">
        <f t="shared" si="0"/>
        <v>Tốt</v>
      </c>
      <c r="H65" s="60" t="s">
        <v>28</v>
      </c>
      <c r="I65" s="61"/>
    </row>
    <row r="66" spans="1:9" ht="20.100000000000001" customHeight="1" x14ac:dyDescent="0.3">
      <c r="A66" s="36">
        <v>57</v>
      </c>
      <c r="B66" s="60">
        <v>504140058</v>
      </c>
      <c r="C66" s="43" t="s">
        <v>90</v>
      </c>
      <c r="D66" s="60">
        <v>2.93</v>
      </c>
      <c r="E66" s="60" t="s">
        <v>16</v>
      </c>
      <c r="F66" s="13">
        <v>78</v>
      </c>
      <c r="G66" s="14" t="str">
        <f t="shared" si="0"/>
        <v>Khá</v>
      </c>
      <c r="H66" s="60" t="s">
        <v>16</v>
      </c>
      <c r="I66" s="61"/>
    </row>
    <row r="67" spans="1:9" ht="20.100000000000001" customHeight="1" x14ac:dyDescent="0.3">
      <c r="A67" s="36">
        <v>58</v>
      </c>
      <c r="B67" s="60">
        <v>504140059</v>
      </c>
      <c r="C67" s="43" t="s">
        <v>76</v>
      </c>
      <c r="D67" s="60">
        <v>2.87</v>
      </c>
      <c r="E67" s="60" t="s">
        <v>16</v>
      </c>
      <c r="F67" s="13">
        <v>72</v>
      </c>
      <c r="G67" s="14" t="str">
        <f t="shared" si="0"/>
        <v>Khá</v>
      </c>
      <c r="H67" s="60" t="s">
        <v>16</v>
      </c>
      <c r="I67" s="61"/>
    </row>
    <row r="68" spans="1:9" ht="20.100000000000001" customHeight="1" x14ac:dyDescent="0.3">
      <c r="A68" s="36">
        <v>59</v>
      </c>
      <c r="B68" s="60">
        <v>504140060</v>
      </c>
      <c r="C68" s="43" t="s">
        <v>88</v>
      </c>
      <c r="D68" s="60">
        <v>2.77</v>
      </c>
      <c r="E68" s="60" t="s">
        <v>16</v>
      </c>
      <c r="F68" s="13">
        <v>75</v>
      </c>
      <c r="G68" s="14" t="str">
        <f t="shared" si="0"/>
        <v>Khá</v>
      </c>
      <c r="H68" s="60" t="s">
        <v>16</v>
      </c>
      <c r="I68" s="61"/>
    </row>
    <row r="69" spans="1:9" ht="20.100000000000001" customHeight="1" x14ac:dyDescent="0.3">
      <c r="A69" s="36">
        <v>60</v>
      </c>
      <c r="B69" s="60">
        <v>504140061</v>
      </c>
      <c r="C69" s="43" t="s">
        <v>68</v>
      </c>
      <c r="D69" s="60">
        <v>2.57</v>
      </c>
      <c r="E69" s="60" t="s">
        <v>16</v>
      </c>
      <c r="F69" s="13">
        <v>71</v>
      </c>
      <c r="G69" s="14" t="str">
        <f t="shared" si="0"/>
        <v>Khá</v>
      </c>
      <c r="H69" s="60" t="s">
        <v>16</v>
      </c>
      <c r="I69" s="61"/>
    </row>
    <row r="70" spans="1:9" ht="20.100000000000001" customHeight="1" x14ac:dyDescent="0.3">
      <c r="A70" s="36">
        <v>61</v>
      </c>
      <c r="B70" s="60">
        <v>504140062</v>
      </c>
      <c r="C70" s="43" t="s">
        <v>45</v>
      </c>
      <c r="D70" s="60">
        <v>2.88</v>
      </c>
      <c r="E70" s="60" t="s">
        <v>16</v>
      </c>
      <c r="F70" s="13">
        <v>80</v>
      </c>
      <c r="G70" s="14" t="str">
        <f>IF(F70&lt;30,"Kém",IF(F70&lt;50,"Yếu",IF(F70&lt;60,"Trung bình",IF(F70&lt;70,"TB khá",IF(F70&lt;80,"Khá",IF(F70&lt;90,"Tốt","Xuất sắc"))))))</f>
        <v>Tốt</v>
      </c>
      <c r="H70" s="60" t="s">
        <v>16</v>
      </c>
      <c r="I70" s="61"/>
    </row>
    <row r="71" spans="1:9" ht="20.100000000000001" customHeight="1" x14ac:dyDescent="0.3">
      <c r="A71" s="36">
        <v>62</v>
      </c>
      <c r="B71" s="60">
        <v>504140063</v>
      </c>
      <c r="C71" s="43" t="s">
        <v>33</v>
      </c>
      <c r="D71" s="60">
        <v>3.58</v>
      </c>
      <c r="E71" s="60" t="s">
        <v>28</v>
      </c>
      <c r="F71" s="13">
        <v>89</v>
      </c>
      <c r="G71" s="14" t="str">
        <f t="shared" si="0"/>
        <v>Tốt</v>
      </c>
      <c r="H71" s="60" t="s">
        <v>28</v>
      </c>
      <c r="I71" s="61"/>
    </row>
    <row r="72" spans="1:9" ht="20.100000000000001" customHeight="1" x14ac:dyDescent="0.3">
      <c r="A72" s="66">
        <v>63</v>
      </c>
      <c r="B72" s="67">
        <v>504140064</v>
      </c>
      <c r="C72" s="68" t="s">
        <v>91</v>
      </c>
      <c r="D72" s="60">
        <v>2.63</v>
      </c>
      <c r="E72" s="60" t="s">
        <v>16</v>
      </c>
      <c r="F72" s="13">
        <v>80</v>
      </c>
      <c r="G72" s="14" t="str">
        <f t="shared" si="0"/>
        <v>Tốt</v>
      </c>
      <c r="H72" s="60" t="s">
        <v>16</v>
      </c>
      <c r="I72" s="61"/>
    </row>
    <row r="73" spans="1:9" ht="20.100000000000001" customHeight="1" x14ac:dyDescent="0.3">
      <c r="A73" s="60">
        <v>64</v>
      </c>
      <c r="B73" s="60">
        <v>504140065</v>
      </c>
      <c r="C73" s="43" t="s">
        <v>50</v>
      </c>
      <c r="D73" s="60">
        <v>3.27</v>
      </c>
      <c r="E73" s="60" t="s">
        <v>28</v>
      </c>
      <c r="F73" s="71">
        <v>81</v>
      </c>
      <c r="G73" s="14" t="str">
        <f t="shared" si="0"/>
        <v>Tốt</v>
      </c>
      <c r="H73" s="60" t="s">
        <v>28</v>
      </c>
      <c r="I73" s="61"/>
    </row>
    <row r="74" spans="1:9" ht="20.100000000000001" customHeight="1" x14ac:dyDescent="0.3">
      <c r="A74" s="60">
        <v>65</v>
      </c>
      <c r="B74" s="60">
        <v>504140067</v>
      </c>
      <c r="C74" s="43" t="s">
        <v>77</v>
      </c>
      <c r="D74" s="60">
        <v>3.23</v>
      </c>
      <c r="E74" s="60" t="s">
        <v>28</v>
      </c>
      <c r="F74" s="12">
        <v>86</v>
      </c>
      <c r="G74" s="14" t="str">
        <f t="shared" si="0"/>
        <v>Tốt</v>
      </c>
      <c r="H74" s="60" t="s">
        <v>28</v>
      </c>
      <c r="I74" s="61"/>
    </row>
    <row r="75" spans="1:9" ht="20.100000000000001" customHeight="1" x14ac:dyDescent="0.3">
      <c r="A75" s="63">
        <v>66</v>
      </c>
      <c r="B75" s="64">
        <v>504140068</v>
      </c>
      <c r="C75" s="65" t="s">
        <v>84</v>
      </c>
      <c r="D75" s="60">
        <v>2.8</v>
      </c>
      <c r="E75" s="60" t="s">
        <v>16</v>
      </c>
      <c r="F75" s="13">
        <v>77</v>
      </c>
      <c r="G75" s="14" t="str">
        <f>IF(F75&lt;30,"Kém",IF(F75&lt;50,"Yếu",IF(F75&lt;60,"Trung bình",IF(F75&lt;70,"TB khá",IF(F75&lt;80,"Khá",IF(F75&lt;90,"Tốt","Xuất sắc"))))))</f>
        <v>Khá</v>
      </c>
      <c r="H75" s="60" t="s">
        <v>16</v>
      </c>
      <c r="I75" s="61"/>
    </row>
    <row r="76" spans="1:9" ht="20.100000000000001" customHeight="1" x14ac:dyDescent="0.3">
      <c r="A76" s="36">
        <v>67</v>
      </c>
      <c r="B76" s="60">
        <v>504140069</v>
      </c>
      <c r="C76" s="43" t="s">
        <v>92</v>
      </c>
      <c r="D76" s="60">
        <v>2.67</v>
      </c>
      <c r="E76" s="60" t="s">
        <v>16</v>
      </c>
      <c r="F76" s="13">
        <v>75</v>
      </c>
      <c r="G76" s="14" t="str">
        <f t="shared" si="0"/>
        <v>Khá</v>
      </c>
      <c r="H76" s="60" t="s">
        <v>16</v>
      </c>
      <c r="I76" s="61"/>
    </row>
    <row r="77" spans="1:9" ht="20.100000000000001" customHeight="1" x14ac:dyDescent="0.3">
      <c r="A77" s="36">
        <v>68</v>
      </c>
      <c r="B77" s="60">
        <v>504140070</v>
      </c>
      <c r="C77" s="43" t="s">
        <v>53</v>
      </c>
      <c r="D77" s="60">
        <v>3.35</v>
      </c>
      <c r="E77" s="60" t="s">
        <v>28</v>
      </c>
      <c r="F77" s="13">
        <v>88</v>
      </c>
      <c r="G77" s="14" t="str">
        <f t="shared" ref="G77:G81" si="1">IF(F77&lt;30,"Kém",IF(F77&lt;50,"Yếu",IF(F77&lt;60,"Trung bình",IF(F77&lt;70,"TB khá",IF(F77&lt;80,"Khá",IF(F77&lt;90,"Tốt","Xuất sắc"))))))</f>
        <v>Tốt</v>
      </c>
      <c r="H77" s="60" t="s">
        <v>28</v>
      </c>
      <c r="I77" s="61"/>
    </row>
    <row r="78" spans="1:9" ht="20.100000000000001" customHeight="1" x14ac:dyDescent="0.3">
      <c r="A78" s="36">
        <v>69</v>
      </c>
      <c r="B78" s="60">
        <v>504140071</v>
      </c>
      <c r="C78" s="43" t="s">
        <v>89</v>
      </c>
      <c r="D78" s="60">
        <v>2.5299999999999998</v>
      </c>
      <c r="E78" s="60" t="s">
        <v>16</v>
      </c>
      <c r="F78" s="13">
        <v>74</v>
      </c>
      <c r="G78" s="14" t="str">
        <f t="shared" si="1"/>
        <v>Khá</v>
      </c>
      <c r="H78" s="60" t="s">
        <v>16</v>
      </c>
      <c r="I78" s="61"/>
    </row>
    <row r="79" spans="1:9" ht="20.100000000000001" customHeight="1" x14ac:dyDescent="0.3">
      <c r="A79" s="36">
        <v>70</v>
      </c>
      <c r="B79" s="60">
        <v>504140072</v>
      </c>
      <c r="C79" s="43" t="s">
        <v>78</v>
      </c>
      <c r="D79" s="60">
        <v>2.54</v>
      </c>
      <c r="E79" s="60" t="s">
        <v>16</v>
      </c>
      <c r="F79" s="13">
        <v>76</v>
      </c>
      <c r="G79" s="14" t="str">
        <f t="shared" si="1"/>
        <v>Khá</v>
      </c>
      <c r="H79" s="60" t="s">
        <v>16</v>
      </c>
      <c r="I79" s="61"/>
    </row>
    <row r="80" spans="1:9" ht="20.100000000000001" customHeight="1" x14ac:dyDescent="0.3">
      <c r="A80" s="36">
        <v>71</v>
      </c>
      <c r="B80" s="60">
        <v>504140073</v>
      </c>
      <c r="C80" s="43" t="s">
        <v>34</v>
      </c>
      <c r="D80" s="60">
        <v>3.42</v>
      </c>
      <c r="E80" s="60" t="s">
        <v>28</v>
      </c>
      <c r="F80" s="13">
        <v>80</v>
      </c>
      <c r="G80" s="14" t="str">
        <f t="shared" si="1"/>
        <v>Tốt</v>
      </c>
      <c r="H80" s="60" t="s">
        <v>28</v>
      </c>
      <c r="I80" s="61"/>
    </row>
    <row r="81" spans="1:10" ht="20.100000000000001" customHeight="1" thickBot="1" x14ac:dyDescent="0.35">
      <c r="A81" s="36">
        <v>72</v>
      </c>
      <c r="B81" s="62">
        <v>504140074</v>
      </c>
      <c r="C81" s="44" t="s">
        <v>69</v>
      </c>
      <c r="D81" s="60">
        <v>2.4300000000000002</v>
      </c>
      <c r="E81" s="60" t="s">
        <v>101</v>
      </c>
      <c r="F81" s="13">
        <v>73</v>
      </c>
      <c r="G81" s="14" t="str">
        <f t="shared" si="1"/>
        <v>Khá</v>
      </c>
      <c r="H81" s="60" t="s">
        <v>101</v>
      </c>
      <c r="I81" s="61"/>
    </row>
    <row r="82" spans="1:10" ht="20.100000000000001" customHeight="1" x14ac:dyDescent="0.25">
      <c r="A82" s="18"/>
      <c r="B82" s="19"/>
      <c r="C82" s="45"/>
      <c r="D82" s="55"/>
      <c r="E82" s="75" t="s">
        <v>108</v>
      </c>
      <c r="F82" s="75"/>
      <c r="G82" s="75"/>
      <c r="H82" s="75"/>
      <c r="I82" s="75"/>
    </row>
    <row r="83" spans="1:10" ht="20.25" customHeight="1" x14ac:dyDescent="0.25">
      <c r="A83" s="19"/>
      <c r="B83" s="76"/>
      <c r="C83" s="76"/>
      <c r="D83" s="76"/>
      <c r="E83" s="55"/>
      <c r="F83" s="76" t="s">
        <v>17</v>
      </c>
      <c r="G83" s="76"/>
      <c r="H83" s="76"/>
      <c r="I83" s="20"/>
    </row>
    <row r="84" spans="1:10" ht="20.100000000000001" customHeight="1" x14ac:dyDescent="0.25">
      <c r="A84" s="21"/>
      <c r="B84" s="76" t="s">
        <v>18</v>
      </c>
      <c r="C84" s="76"/>
      <c r="F84"/>
      <c r="G84"/>
      <c r="I84"/>
    </row>
    <row r="85" spans="1:10" x14ac:dyDescent="0.25">
      <c r="A85" s="21"/>
      <c r="F85"/>
      <c r="G85"/>
      <c r="I85"/>
    </row>
    <row r="86" spans="1:10" x14ac:dyDescent="0.25">
      <c r="A86" s="21"/>
    </row>
    <row r="88" spans="1:10" x14ac:dyDescent="0.25">
      <c r="C88" s="37" t="s">
        <v>104</v>
      </c>
      <c r="G88" s="38" t="s">
        <v>107</v>
      </c>
    </row>
    <row r="89" spans="1:10" x14ac:dyDescent="0.25">
      <c r="A89" s="21"/>
      <c r="C89" s="39"/>
      <c r="D89" s="25"/>
      <c r="E89" s="25"/>
      <c r="F89" s="25"/>
      <c r="G89" s="26"/>
      <c r="H89" s="26"/>
      <c r="I89" s="26"/>
    </row>
    <row r="90" spans="1:10" x14ac:dyDescent="0.25">
      <c r="A90" s="27"/>
      <c r="B90" s="51"/>
      <c r="C90" s="46" t="s">
        <v>19</v>
      </c>
      <c r="D90" s="57" t="s">
        <v>20</v>
      </c>
      <c r="E90" s="57" t="s">
        <v>21</v>
      </c>
      <c r="F90" s="28" t="s">
        <v>22</v>
      </c>
      <c r="G90" s="28" t="s">
        <v>23</v>
      </c>
      <c r="H90" s="28" t="s">
        <v>24</v>
      </c>
      <c r="I90" s="28" t="s">
        <v>25</v>
      </c>
    </row>
    <row r="91" spans="1:10" x14ac:dyDescent="0.25">
      <c r="A91" s="27"/>
      <c r="B91" s="52" t="s">
        <v>8</v>
      </c>
      <c r="C91" s="47">
        <v>5</v>
      </c>
      <c r="D91" s="47">
        <f>COUNTIF($E$10:$E$81,"Giỏi")</f>
        <v>32</v>
      </c>
      <c r="E91" s="47">
        <f>COUNTIF($E$10:$E$81,"Khá")</f>
        <v>32</v>
      </c>
      <c r="F91" s="29"/>
      <c r="G91" s="29">
        <f>COUNTIF($E$10:$E$81,"Trung Bình")</f>
        <v>3</v>
      </c>
      <c r="H91" s="29"/>
      <c r="I91" s="29">
        <f>COUNTIF($E$10:$E$81,"Kém")</f>
        <v>0</v>
      </c>
      <c r="J91">
        <f>SUM(C91:I91)</f>
        <v>72</v>
      </c>
    </row>
    <row r="92" spans="1:10" x14ac:dyDescent="0.25">
      <c r="A92" s="27"/>
      <c r="B92" s="52"/>
      <c r="C92" s="47"/>
      <c r="D92" s="58"/>
      <c r="E92" s="47"/>
      <c r="F92" s="30"/>
      <c r="G92" s="30"/>
      <c r="H92" s="29"/>
      <c r="I92" s="29"/>
      <c r="J92">
        <f t="shared" ref="J92:J97" si="2">SUM(C92:I92)</f>
        <v>0</v>
      </c>
    </row>
    <row r="93" spans="1:10" x14ac:dyDescent="0.25">
      <c r="B93" s="52"/>
      <c r="C93" s="46" t="s">
        <v>19</v>
      </c>
      <c r="D93" s="57" t="s">
        <v>26</v>
      </c>
      <c r="E93" s="57" t="s">
        <v>21</v>
      </c>
      <c r="F93" s="28" t="s">
        <v>22</v>
      </c>
      <c r="G93" s="28" t="s">
        <v>23</v>
      </c>
      <c r="H93" s="28" t="s">
        <v>24</v>
      </c>
      <c r="I93" s="28" t="s">
        <v>25</v>
      </c>
      <c r="J93">
        <f t="shared" si="2"/>
        <v>0</v>
      </c>
    </row>
    <row r="94" spans="1:10" x14ac:dyDescent="0.25">
      <c r="B94" s="52" t="s">
        <v>9</v>
      </c>
      <c r="C94" s="47">
        <f>COUNTIF(G10:G81,"Xuất sắc")</f>
        <v>8</v>
      </c>
      <c r="D94" s="47">
        <f>COUNTIF(G10:G81,"Tốt")</f>
        <v>46</v>
      </c>
      <c r="E94" s="47">
        <f>COUNTIF($G$10:$G$83,"Khá")</f>
        <v>18</v>
      </c>
      <c r="F94" s="29"/>
      <c r="G94" s="29"/>
      <c r="H94" s="29"/>
      <c r="I94" s="29"/>
      <c r="J94">
        <f t="shared" si="2"/>
        <v>72</v>
      </c>
    </row>
    <row r="95" spans="1:10" x14ac:dyDescent="0.25">
      <c r="B95" s="52"/>
      <c r="C95" s="47"/>
      <c r="D95" s="58"/>
      <c r="E95" s="47"/>
      <c r="F95" s="30"/>
      <c r="G95" s="30"/>
      <c r="H95" s="29"/>
      <c r="I95" s="29"/>
      <c r="J95">
        <f t="shared" si="2"/>
        <v>0</v>
      </c>
    </row>
    <row r="96" spans="1:10" x14ac:dyDescent="0.25">
      <c r="B96" s="52"/>
      <c r="C96" s="46" t="s">
        <v>19</v>
      </c>
      <c r="D96" s="57" t="s">
        <v>28</v>
      </c>
      <c r="E96" s="57" t="s">
        <v>21</v>
      </c>
      <c r="F96" s="28" t="s">
        <v>22</v>
      </c>
      <c r="G96" s="28" t="s">
        <v>23</v>
      </c>
      <c r="H96" s="28" t="s">
        <v>24</v>
      </c>
      <c r="I96" s="28" t="s">
        <v>25</v>
      </c>
      <c r="J96">
        <f t="shared" si="2"/>
        <v>0</v>
      </c>
    </row>
    <row r="97" spans="1:224" x14ac:dyDescent="0.25">
      <c r="B97" s="53" t="s">
        <v>27</v>
      </c>
      <c r="C97" s="47">
        <f>COUNTIF($H$10:$H$81,"Xuất sắc")</f>
        <v>3</v>
      </c>
      <c r="D97" s="47">
        <f>COUNTIF($H$10:$H$81,"Giỏi")</f>
        <v>33</v>
      </c>
      <c r="E97" s="47">
        <f>COUNTIF($H$10:$H$81,"Khá")</f>
        <v>33</v>
      </c>
      <c r="F97" s="29"/>
      <c r="G97" s="29">
        <f>COUNTIF($H$10:$H$81,"Trung Bình")</f>
        <v>3</v>
      </c>
      <c r="H97" s="29"/>
      <c r="I97" s="29"/>
      <c r="J97">
        <f t="shared" si="2"/>
        <v>72</v>
      </c>
    </row>
    <row r="98" spans="1:224" x14ac:dyDescent="0.25">
      <c r="A98" s="31"/>
      <c r="B98" s="54"/>
      <c r="C98" s="48"/>
      <c r="D98" s="59"/>
      <c r="E98" s="59"/>
      <c r="F98" s="31"/>
      <c r="G98" s="31"/>
      <c r="H98" s="33"/>
      <c r="I98" s="32"/>
    </row>
    <row r="99" spans="1:224" x14ac:dyDescent="0.25">
      <c r="A99" s="31"/>
      <c r="B99" s="54"/>
      <c r="C99" s="49"/>
      <c r="D99" s="59"/>
      <c r="E99" s="59"/>
      <c r="F99" s="34"/>
      <c r="G99" s="35"/>
      <c r="H99" s="32"/>
      <c r="I99" s="32"/>
    </row>
    <row r="100" spans="1:224" x14ac:dyDescent="0.25"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  <c r="HB100" s="31"/>
      <c r="HC100" s="31"/>
      <c r="HD100" s="31"/>
      <c r="HE100" s="31"/>
      <c r="HF100" s="31"/>
      <c r="HG100" s="31"/>
      <c r="HH100" s="31"/>
      <c r="HI100" s="31"/>
      <c r="HJ100" s="31"/>
      <c r="HK100" s="31"/>
      <c r="HL100" s="31"/>
      <c r="HM100" s="31"/>
      <c r="HN100" s="31"/>
      <c r="HO100" s="31"/>
      <c r="HP100" s="31"/>
    </row>
    <row r="101" spans="1:224" x14ac:dyDescent="0.25"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</row>
  </sheetData>
  <sortState ref="B10:I83">
    <sortCondition ref="B10:B83"/>
  </sortState>
  <mergeCells count="13">
    <mergeCell ref="C5:G5"/>
    <mergeCell ref="C6:G6"/>
    <mergeCell ref="C7:G7"/>
    <mergeCell ref="A8:A9"/>
    <mergeCell ref="B8:B9"/>
    <mergeCell ref="C8:C9"/>
    <mergeCell ref="D8:E8"/>
    <mergeCell ref="F8:G8"/>
    <mergeCell ref="I8:I9"/>
    <mergeCell ref="E82:I82"/>
    <mergeCell ref="B83:D83"/>
    <mergeCell ref="F83:H83"/>
    <mergeCell ref="B84:C84"/>
  </mergeCells>
  <pageMargins left="0.5" right="0" top="0.25" bottom="0.25" header="0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DB13</vt:lpstr>
      <vt:lpstr>DB12</vt:lpstr>
      <vt:lpstr>DB11</vt:lpstr>
      <vt:lpstr>'DB11'!Print_Titles</vt:lpstr>
      <vt:lpstr>'DB12'!Print_Titles</vt:lpstr>
      <vt:lpstr>'DB13'!Print_Titles</vt:lpstr>
    </vt:vector>
  </TitlesOfParts>
  <Company>CDSPTW-TPHCM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Trang Bong</dc:creator>
  <cp:lastModifiedBy>user</cp:lastModifiedBy>
  <dcterms:created xsi:type="dcterms:W3CDTF">2016-05-10T04:01:15Z</dcterms:created>
  <dcterms:modified xsi:type="dcterms:W3CDTF">2017-04-19T08:07:56Z</dcterms:modified>
</cp:coreProperties>
</file>