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1"/>
  </bookViews>
  <sheets>
    <sheet name="TC5A" sheetId="1" r:id="rId1"/>
    <sheet name="TC5B" sheetId="2" r:id="rId2"/>
    <sheet name="TC6A" sheetId="3" r:id="rId3"/>
    <sheet name="TC6B" sheetId="4" r:id="rId4"/>
  </sheets>
  <externalReferences>
    <externalReference r:id="rId7"/>
  </externalReferences>
  <definedNames>
    <definedName name="_xlnm._FilterDatabase" localSheetId="0" hidden="1">'TC5A'!$A$9:$HP$74</definedName>
    <definedName name="_xlnm._FilterDatabase" localSheetId="2" hidden="1">'TC6A'!$A$9:$O$59</definedName>
    <definedName name="_xlnm._FilterDatabase" localSheetId="3" hidden="1">'TC6B'!$A$8:$J$57</definedName>
    <definedName name="_xlnm.Print_Titles" localSheetId="0">'TC5A'!$1:$9</definedName>
    <definedName name="_xlnm.Print_Titles" localSheetId="1">'TC5B'!$1:$9</definedName>
  </definedNames>
  <calcPr fullCalcOnLoad="1"/>
</workbook>
</file>

<file path=xl/sharedStrings.xml><?xml version="1.0" encoding="utf-8"?>
<sst xmlns="http://schemas.openxmlformats.org/spreadsheetml/2006/main" count="845" uniqueCount="265">
  <si>
    <t>TRƯỜNG CAO ĐẲNG SƯ PHẠM</t>
  </si>
  <si>
    <t>TRUNG ƯƠNG TP HỒ CHÍ MINH</t>
  </si>
  <si>
    <t>KHOA GÍAO DỤC MẦM NON</t>
  </si>
  <si>
    <t>BẢNG ĐIỂM RÈN LUYỆN HỌC KỲ 1, NĂM HỌC 2016 - 2017</t>
  </si>
  <si>
    <t>Lớp: TRUNG CAP 6A</t>
  </si>
  <si>
    <t>TT</t>
  </si>
  <si>
    <t>Mã sinh viên</t>
  </si>
  <si>
    <t>Họ và tên</t>
  </si>
  <si>
    <t>HỌC TẬP</t>
  </si>
  <si>
    <t>RÈN LUYỆN</t>
  </si>
  <si>
    <t>XẾP LOẠI</t>
  </si>
  <si>
    <t>GHI CHÚ</t>
  </si>
  <si>
    <t>ĐIỂM</t>
  </si>
  <si>
    <t xml:space="preserve">ĐIỂM </t>
  </si>
  <si>
    <t>THI ĐUA</t>
  </si>
  <si>
    <t>Võ Thị Diệu Hiền</t>
  </si>
  <si>
    <t>Giỏi</t>
  </si>
  <si>
    <t>Khá</t>
  </si>
  <si>
    <t>Trần Thị Cẩm Thu</t>
  </si>
  <si>
    <t>Dương Thị Nguyệt</t>
  </si>
  <si>
    <t>Luyện Thị Thanh Nhàn</t>
  </si>
  <si>
    <t>Nguyễn Thị Thu Hiền</t>
  </si>
  <si>
    <t>TB Khá</t>
  </si>
  <si>
    <t>TB khá</t>
  </si>
  <si>
    <t>Nguyễn Thị Thùy Linh</t>
  </si>
  <si>
    <t>Huỳnh Hà Anh</t>
  </si>
  <si>
    <t>Nguyễn Ngọc Quỳnh Như</t>
  </si>
  <si>
    <t>Nguyễn Thị Kim Tuyền</t>
  </si>
  <si>
    <t>Nguyễn Thiện Yến Nhi</t>
  </si>
  <si>
    <t>Đinh Thị Kiều Diễm</t>
  </si>
  <si>
    <t>Nguyễn Thị Kim Yến</t>
  </si>
  <si>
    <t>Lê Trịnh Thùy Dương</t>
  </si>
  <si>
    <t>Nguyễn Thùy Vân</t>
  </si>
  <si>
    <t>Nguyễn Thị Minh Thư</t>
  </si>
  <si>
    <t>Trần Ngọc Châu Đan</t>
  </si>
  <si>
    <t>Lại Thị Minh Phương</t>
  </si>
  <si>
    <t>Trung bình</t>
  </si>
  <si>
    <t>Nguyễn Thị Nguyệt</t>
  </si>
  <si>
    <t>Võ Thị Hồng Thắm</t>
  </si>
  <si>
    <t>Trần Thị Anh Kiều</t>
  </si>
  <si>
    <t>Hồ Thị Kiều Trang</t>
  </si>
  <si>
    <t>Huỳnh Thị Mỹ Duyên</t>
  </si>
  <si>
    <t>Nguyễn Thị Hoàng Thư</t>
  </si>
  <si>
    <t>Phạm Thị Thảo Nguyên</t>
  </si>
  <si>
    <t>Lê Thị Tuyết Nhung</t>
  </si>
  <si>
    <t>Bùi Thị Kim Thoa</t>
  </si>
  <si>
    <t>Phan Thị Thu Cúc</t>
  </si>
  <si>
    <t>Nguyễn Võ Thanh Thúy</t>
  </si>
  <si>
    <t>Võ Thị Kim Ngân</t>
  </si>
  <si>
    <t>Lê Thị Diễm</t>
  </si>
  <si>
    <t>Nguyễn Thị Thương</t>
  </si>
  <si>
    <t>Bùi Thị Kim Hà</t>
  </si>
  <si>
    <t>Trần Thị Yến Thu</t>
  </si>
  <si>
    <t>Đào Thị Hoa</t>
  </si>
  <si>
    <t>Đỗ Bích Trâm</t>
  </si>
  <si>
    <t>Hà Hữu Tường Vy</t>
  </si>
  <si>
    <t>Ngô Thị Sinh Nam</t>
  </si>
  <si>
    <t>Nguyễn Thị Mộng Kha</t>
  </si>
  <si>
    <t>Nguyễn Ngọc Mỹ Phụng</t>
  </si>
  <si>
    <t>Cao Thị Kim Ngân</t>
  </si>
  <si>
    <t>Nguyễn Anh Thúy Quyên</t>
  </si>
  <si>
    <t>Bùi Thị Anh Đào</t>
  </si>
  <si>
    <t>Hồ Thị Ngọc Trinh</t>
  </si>
  <si>
    <t>Lê Thị Diễm Trinh</t>
  </si>
  <si>
    <t>Nguyễn Lê Cẩm Tiên</t>
  </si>
  <si>
    <t>Trần Thị Ngọc Diễm</t>
  </si>
  <si>
    <t>Nguyễn Thị Kim Trâm</t>
  </si>
  <si>
    <t>Nguyễn Thị Tuyết Nhi</t>
  </si>
  <si>
    <t>CỘNG</t>
  </si>
  <si>
    <t>XS</t>
  </si>
  <si>
    <t>G</t>
  </si>
  <si>
    <t>K</t>
  </si>
  <si>
    <t>TBK</t>
  </si>
  <si>
    <t>TB</t>
  </si>
  <si>
    <t>Y</t>
  </si>
  <si>
    <t>TỔNG</t>
  </si>
  <si>
    <t>T</t>
  </si>
  <si>
    <t>XẾP LOẠI THI ĐUA</t>
  </si>
  <si>
    <t>BCN Khoa GDMN</t>
  </si>
  <si>
    <t>GVCN</t>
  </si>
  <si>
    <t>Vương Thị Cẩm Vân</t>
  </si>
  <si>
    <t>KHOA GIÁO DỤC MẦM NON</t>
  </si>
  <si>
    <t>Lớp: TRUNG CAP 6B</t>
  </si>
  <si>
    <t>MSSV</t>
  </si>
  <si>
    <t>HỌ VÀ TÊN SINH VIÊN</t>
  </si>
  <si>
    <t xml:space="preserve">XL </t>
  </si>
  <si>
    <t>Đào Thị Bé Thư</t>
  </si>
  <si>
    <t>Dương Thị Thanh Thảo</t>
  </si>
  <si>
    <t>Phạm Thị Hồng Yến</t>
  </si>
  <si>
    <t>Nguyễn Ngọc Thúy Ngân</t>
  </si>
  <si>
    <t>Phạm Thị Thanh Dung</t>
  </si>
  <si>
    <t>Lê Thị Mỹ Hảo</t>
  </si>
  <si>
    <t>Trần Thanh Nhàn</t>
  </si>
  <si>
    <t>Ngô Ngọc Thùy Duyên</t>
  </si>
  <si>
    <t>Bùi Thị Kim Ngân</t>
  </si>
  <si>
    <t>Phan Hoàng Vẹn</t>
  </si>
  <si>
    <t>Trần Thị Thu Huyền</t>
  </si>
  <si>
    <t>Lê Hồng Loan</t>
  </si>
  <si>
    <t>Trần Thị Kim Nguyên</t>
  </si>
  <si>
    <t>Tạ Thị Thu Hiếu</t>
  </si>
  <si>
    <t>Lê Thanh Lam</t>
  </si>
  <si>
    <t>Tiền Thị Kim Khuê</t>
  </si>
  <si>
    <t>Nguyễn Hoàng Yến Nhi</t>
  </si>
  <si>
    <t>Phạm Thị Thu Thúy</t>
  </si>
  <si>
    <t>Trần Nguyễn Huyền Linh</t>
  </si>
  <si>
    <t>Nguyễn Thị Kim Ngọc</t>
  </si>
  <si>
    <t>Nguyễn Thị Diệp Phụng</t>
  </si>
  <si>
    <t>Nguyễn Thị Mỹ Hân</t>
  </si>
  <si>
    <t>Lê Thị Trinh</t>
  </si>
  <si>
    <t>Nguyễn Thị Thanh Thùy</t>
  </si>
  <si>
    <t>Lê Thị Thùy Phương</t>
  </si>
  <si>
    <t>Bùi Thị Tuyết</t>
  </si>
  <si>
    <t>Nguyễn Song Kỳ Duyên</t>
  </si>
  <si>
    <t>Cát Thị Ngọc Nhung</t>
  </si>
  <si>
    <t>Ngô Thị Cẩm Tiên</t>
  </si>
  <si>
    <t>Lê Thị Thu Thúy</t>
  </si>
  <si>
    <t>Lê Thị Tố Quyên</t>
  </si>
  <si>
    <t>Lê Hoài Tâm</t>
  </si>
  <si>
    <t>Đoàn Thị Thu</t>
  </si>
  <si>
    <t>Nguyễn Huỳnh Anh Thư</t>
  </si>
  <si>
    <t>Phạm Thị Ngọc Trâm</t>
  </si>
  <si>
    <t>Vũ Minh Nguyệt</t>
  </si>
  <si>
    <t>Trương Ngọc Mỹ Nhung</t>
  </si>
  <si>
    <t>Lê Thị Tuyết Hồng</t>
  </si>
  <si>
    <t>Trần Thị Tố Quyên</t>
  </si>
  <si>
    <t>Bạch Khả Linh</t>
  </si>
  <si>
    <t>Phạm Thị Thanh Nhàn</t>
  </si>
  <si>
    <t>Nguyễn Thị Thanh Truyền</t>
  </si>
  <si>
    <t>Ngô Thị Tú Hảo</t>
  </si>
  <si>
    <t>Nguyễn Thị Mộng Tuyền</t>
  </si>
  <si>
    <t>Trần Thị Cẩm Giang</t>
  </si>
  <si>
    <t>Lê Thị Thu Hiền</t>
  </si>
  <si>
    <t>Bùi Tường Vy</t>
  </si>
  <si>
    <t>Võ Thị Trúc Ly</t>
  </si>
  <si>
    <t>Tổng</t>
  </si>
  <si>
    <t>TRUNG ƯƠNG TP. HỒ CHÍ MINH</t>
  </si>
  <si>
    <t>KHOA : GÍAO DỤC MẦM NON</t>
  </si>
  <si>
    <t>BẢNG TỔNG HỢP KẾT QUẢ ĐÁNH GIÁ SINH VIÊN</t>
  </si>
  <si>
    <t>HỌC KỲ 1, NĂM HỌC 2016 - 2017</t>
  </si>
  <si>
    <t xml:space="preserve"> </t>
  </si>
  <si>
    <t>LỚP TrC5A</t>
  </si>
  <si>
    <t>Nguyễn Thái Hòa An</t>
  </si>
  <si>
    <t>Trần Khả Ái</t>
  </si>
  <si>
    <t>Trịnh Thị Thu Ba</t>
  </si>
  <si>
    <t>Hoàng Ngọc Bảo Châu</t>
  </si>
  <si>
    <t>Bùi Thị Trúc Diễm</t>
  </si>
  <si>
    <t>Nguyễn Thị Trung Diễm</t>
  </si>
  <si>
    <t>Bùi Thị Ngọc Duyên</t>
  </si>
  <si>
    <t>Lê Thùy Dương</t>
  </si>
  <si>
    <t>Trần Thị Anh Đào</t>
  </si>
  <si>
    <t>Lê Thị Giang</t>
  </si>
  <si>
    <t>Trần Thị Linh Giao</t>
  </si>
  <si>
    <t>Chu Thu Hà</t>
  </si>
  <si>
    <t>Nguyễn Thu Hà</t>
  </si>
  <si>
    <t>Võ Thị Thu Hà</t>
  </si>
  <si>
    <t>Nguyễn Thị Hảo</t>
  </si>
  <si>
    <t>Nguyễn Thị Hằng</t>
  </si>
  <si>
    <t>Nguyễn Thị Thu Hằng</t>
  </si>
  <si>
    <t>Lương Thị Thu Hiền</t>
  </si>
  <si>
    <t>Nguyễn Thị Bích Hiền</t>
  </si>
  <si>
    <t>Phạm Thị Thu Hiền</t>
  </si>
  <si>
    <t>Phạm Khánh Huy</t>
  </si>
  <si>
    <t>Nguyễn Thị Mỹ Huyền</t>
  </si>
  <si>
    <t>Thái Thị Kim Huỳnh</t>
  </si>
  <si>
    <t>Nguyễn Thị Hương</t>
  </si>
  <si>
    <t>Nguyễn Thị Thu Hương</t>
  </si>
  <si>
    <t>Vũ Phương Khanh</t>
  </si>
  <si>
    <t>Hồ Thị Xuân Kiều</t>
  </si>
  <si>
    <t>Ngô Thị Kim Lam</t>
  </si>
  <si>
    <t>Nguyễn Thị Ngọc Loan</t>
  </si>
  <si>
    <t>Đoàn Thị Thu Ly</t>
  </si>
  <si>
    <t>Trần Thị Thùy Linh Na</t>
  </si>
  <si>
    <t>Nguyễn Thị Thúy Nga</t>
  </si>
  <si>
    <t>Nguyễn Ngọc Thanh Ngân</t>
  </si>
  <si>
    <t>Nguyễn Thị Hồng Ngọc</t>
  </si>
  <si>
    <t>Lý Thảo Nguyên</t>
  </si>
  <si>
    <t>Nguyễn Nữ Thảo Nguyên</t>
  </si>
  <si>
    <t>Huỳnh Thị Hạo Như</t>
  </si>
  <si>
    <t>Trần Thị Huỳnh Như</t>
  </si>
  <si>
    <t>Phan Thị Kim Oanh</t>
  </si>
  <si>
    <t>Phạm Diễm Uyên</t>
  </si>
  <si>
    <t>Hồ Loan Phụng</t>
  </si>
  <si>
    <t>Lê Thị Thúy Quyên</t>
  </si>
  <si>
    <t>Trần Thảo Sương</t>
  </si>
  <si>
    <t>Phạm Trần Thiên Thanh</t>
  </si>
  <si>
    <t>Trần Thị Thanh Thảo</t>
  </si>
  <si>
    <t>Nguyễn Thị Mỹ Thắm</t>
  </si>
  <si>
    <t>Hồ Thị Phương Thi</t>
  </si>
  <si>
    <t>Nguyễn Thị Thanh Thủy</t>
  </si>
  <si>
    <t>Trình Thị Hoài Thương</t>
  </si>
  <si>
    <t>Nguyễn Thị Thanh Tuyền</t>
  </si>
  <si>
    <t>Đào Thị Minh Trang</t>
  </si>
  <si>
    <t>Nguyễn Thị Thùy Trang</t>
  </si>
  <si>
    <t>Phan Thị Như Trâm</t>
  </si>
  <si>
    <t>Đỗ Diễm Trinh</t>
  </si>
  <si>
    <t>Huỳnh Thị Mỹ Trinh</t>
  </si>
  <si>
    <t>Nguyễn Xuân Trúc</t>
  </si>
  <si>
    <t>Ngô Thị Vân</t>
  </si>
  <si>
    <t>Trương Thị Thùy Vân</t>
  </si>
  <si>
    <t>Đoàn Mỹ Nữ Tường Vi</t>
  </si>
  <si>
    <t>Trần Tường Vi</t>
  </si>
  <si>
    <t>Lê Thị Tường Vy</t>
  </si>
  <si>
    <t>Thành phố Hồ Chí Minh, ngày 30  tháng 3 năm 2017</t>
  </si>
  <si>
    <t>Giáo viên chủ nhiệm</t>
  </si>
  <si>
    <t>Ban chủ nhiệm Khoa</t>
  </si>
  <si>
    <t>Trương Thị Mỹ Chi</t>
  </si>
  <si>
    <t>KÉM</t>
  </si>
  <si>
    <t>KHOA : GIÁO DỤC MẦM NON</t>
  </si>
  <si>
    <t>LỚP TrC5B</t>
  </si>
  <si>
    <t>Phan Nguyễn Thế An</t>
  </si>
  <si>
    <t>Nguyễn Thị Phương Anh</t>
  </si>
  <si>
    <t>Nguyễn Thị Ngọc Ánh</t>
  </si>
  <si>
    <t>Nguyễn Thị Diễm</t>
  </si>
  <si>
    <t>Phạm Thị Mỹ Dung</t>
  </si>
  <si>
    <t>Trương Thị Thùy Dương</t>
  </si>
  <si>
    <t>Nguyễn Thị Hồng Đào</t>
  </si>
  <si>
    <t>Nguyễn Trần Xuân Đào</t>
  </si>
  <si>
    <t>Nguyễn Vũ Hương Giang</t>
  </si>
  <si>
    <t>Bùi Thị Kim Giàu</t>
  </si>
  <si>
    <t>Trần Thị Thu Hà</t>
  </si>
  <si>
    <t>Phạm Thị Hằng</t>
  </si>
  <si>
    <t>Trần Hồ Minh Hân</t>
  </si>
  <si>
    <t>Trần Thị Ngọc Hiếu</t>
  </si>
  <si>
    <t>Hà Thị Thu Hiền</t>
  </si>
  <si>
    <t>Huỳnh Thị Thanh Hiền</t>
  </si>
  <si>
    <t>Nguyễn Thị Vân Hồng</t>
  </si>
  <si>
    <t>Trần Thị Ngọc Huyền</t>
  </si>
  <si>
    <t>Cao Thị Diễm Hương</t>
  </si>
  <si>
    <t>Nguyễn Kim Khách</t>
  </si>
  <si>
    <t>Nguyễn Gia Khánh</t>
  </si>
  <si>
    <t>Bạch Thiên Kim</t>
  </si>
  <si>
    <t>Đoàn Thùy Linh</t>
  </si>
  <si>
    <t>Hồ Thị Mỹ Linh</t>
  </si>
  <si>
    <t>Thiều Thị Kim Loan</t>
  </si>
  <si>
    <t>Cao Thị Kim Lợi</t>
  </si>
  <si>
    <t>Nguyễn Thị Quỳnh Nga</t>
  </si>
  <si>
    <t>Đoàn Thị Kim Ngân</t>
  </si>
  <si>
    <t>Trần Lê Hồng Ngọc</t>
  </si>
  <si>
    <t>Vòong Tái Ngọc</t>
  </si>
  <si>
    <t>Phạm Thị Lệ Nguyên</t>
  </si>
  <si>
    <t>Thông Thị Yến Nhi</t>
  </si>
  <si>
    <t>Phạm Thị Cẩm Nhung</t>
  </si>
  <si>
    <t>Võ Hà Thuận Phúc</t>
  </si>
  <si>
    <t>Lê Nguyễn Huỳnh Quyên</t>
  </si>
  <si>
    <t>Đoàn Thị Ngân Tâm</t>
  </si>
  <si>
    <t>Nguyễn Thị Ngọc Thảo</t>
  </si>
  <si>
    <t>Nguyễn Thị Phương Thảo</t>
  </si>
  <si>
    <t>Nguyễn Thị Thanh Thảo</t>
  </si>
  <si>
    <t>Nguyễn Thị Hồng Thắm</t>
  </si>
  <si>
    <t>Nguyễn Thị Ngọc Thúy</t>
  </si>
  <si>
    <t>Lưu Nguyễn Ngọc Anh Thư</t>
  </si>
  <si>
    <t>Phan Thị Thủy Tiên</t>
  </si>
  <si>
    <t>Dương Thị Ngọc Tin</t>
  </si>
  <si>
    <t>Trương Thị Tình</t>
  </si>
  <si>
    <t>Lê Thị Tuyết</t>
  </si>
  <si>
    <t>Huỳnh Thị Minh Trang</t>
  </si>
  <si>
    <t>Huỳnh Thị Kiều Trâm</t>
  </si>
  <si>
    <t>Nguyễn Thị Tú Trinh</t>
  </si>
  <si>
    <t>Nguyễn Đặng Hồng Trọng</t>
  </si>
  <si>
    <t>Đoàn Thị Mỹ Trưng</t>
  </si>
  <si>
    <t>Phạm Ngọc Thanh Xuân</t>
  </si>
  <si>
    <t>Lê Thị Tường Văn</t>
  </si>
  <si>
    <t>Võ Hoàng Minh Vi</t>
  </si>
  <si>
    <t>Mai Thị Vở</t>
  </si>
  <si>
    <t>Thành phố Hồ Chí Minh, ngày 30 tháng 3 năm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</si>
</sst>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</numFmts>
  <fonts count="56"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7" fillId="0" borderId="0">
      <alignment vertical="center"/>
      <protection/>
    </xf>
    <xf numFmtId="0" fontId="0" fillId="32" borderId="6" applyNumberFormat="0" applyFont="0" applyAlignment="0" applyProtection="0"/>
    <xf numFmtId="0" fontId="49" fillId="27" borderId="7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top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33" borderId="9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right" vertical="center"/>
    </xf>
    <xf numFmtId="0" fontId="2" fillId="33" borderId="0" xfId="57" applyFont="1" applyFill="1" applyAlignment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0" borderId="0" xfId="61" applyFont="1" applyAlignme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61" applyFont="1" applyFill="1" applyBorder="1" applyAlignment="1">
      <alignment vertical="center"/>
      <protection/>
    </xf>
    <xf numFmtId="0" fontId="4" fillId="0" borderId="9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57" applyFont="1" applyFill="1" applyAlignment="1">
      <alignment/>
      <protection/>
    </xf>
    <xf numFmtId="0" fontId="2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53" fillId="33" borderId="9" xfId="0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top"/>
      <protection/>
    </xf>
    <xf numFmtId="0" fontId="4" fillId="0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33" borderId="0" xfId="57" applyFont="1" applyFill="1" applyAlignment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29" fillId="0" borderId="0" xfId="59" applyFont="1" applyFill="1" applyAlignment="1">
      <alignment/>
      <protection/>
    </xf>
    <xf numFmtId="0" fontId="29" fillId="0" borderId="0" xfId="59" applyFont="1" applyFill="1" applyAlignment="1">
      <alignment horizontal="center"/>
      <protection/>
    </xf>
    <xf numFmtId="0" fontId="29" fillId="0" borderId="0" xfId="59" applyFont="1" applyFill="1">
      <alignment/>
      <protection/>
    </xf>
    <xf numFmtId="0" fontId="30" fillId="0" borderId="0" xfId="59" applyFont="1" applyFill="1" applyAlignment="1">
      <alignment/>
      <protection/>
    </xf>
    <xf numFmtId="0" fontId="30" fillId="0" borderId="0" xfId="59" applyFont="1" applyFill="1" applyAlignment="1">
      <alignment horizontal="center"/>
      <protection/>
    </xf>
    <xf numFmtId="0" fontId="30" fillId="0" borderId="0" xfId="59" applyFont="1" applyFill="1" applyAlignment="1">
      <alignment horizontal="center"/>
      <protection/>
    </xf>
    <xf numFmtId="0" fontId="30" fillId="0" borderId="22" xfId="59" applyFont="1" applyFill="1" applyBorder="1" applyAlignment="1">
      <alignment horizontal="center"/>
      <protection/>
    </xf>
    <xf numFmtId="0" fontId="30" fillId="0" borderId="14" xfId="59" applyFont="1" applyFill="1" applyBorder="1" applyAlignment="1">
      <alignment horizontal="center" vertical="center"/>
      <protection/>
    </xf>
    <xf numFmtId="0" fontId="30" fillId="0" borderId="14" xfId="59" applyFont="1" applyFill="1" applyBorder="1" applyAlignment="1">
      <alignment horizontal="left" vertical="center"/>
      <protection/>
    </xf>
    <xf numFmtId="0" fontId="30" fillId="0" borderId="23" xfId="59" applyFont="1" applyFill="1" applyBorder="1" applyAlignment="1">
      <alignment horizontal="center" vertical="center"/>
      <protection/>
    </xf>
    <xf numFmtId="0" fontId="30" fillId="0" borderId="24" xfId="59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>
      <alignment horizontal="center" vertical="center"/>
      <protection/>
    </xf>
    <xf numFmtId="0" fontId="30" fillId="0" borderId="13" xfId="59" applyFont="1" applyFill="1" applyBorder="1" applyAlignment="1">
      <alignment horizontal="center" vertical="center"/>
      <protection/>
    </xf>
    <xf numFmtId="0" fontId="30" fillId="0" borderId="13" xfId="59" applyFont="1" applyFill="1" applyBorder="1" applyAlignment="1">
      <alignment horizontal="left" vertical="center"/>
      <protection/>
    </xf>
    <xf numFmtId="0" fontId="31" fillId="0" borderId="10" xfId="59" applyFont="1" applyFill="1" applyBorder="1" applyAlignment="1">
      <alignment horizontal="center" wrapText="1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0" fontId="54" fillId="0" borderId="10" xfId="60" applyFont="1" applyFill="1" applyBorder="1" applyAlignment="1">
      <alignment vertical="center" wrapText="1"/>
      <protection/>
    </xf>
    <xf numFmtId="0" fontId="54" fillId="0" borderId="10" xfId="60" applyFont="1" applyFill="1" applyBorder="1" applyAlignment="1">
      <alignment wrapText="1"/>
      <protection/>
    </xf>
    <xf numFmtId="0" fontId="29" fillId="0" borderId="10" xfId="59" applyFont="1" applyFill="1" applyBorder="1">
      <alignment/>
      <protection/>
    </xf>
    <xf numFmtId="0" fontId="29" fillId="0" borderId="10" xfId="59" applyFont="1" applyFill="1" applyBorder="1" applyAlignment="1">
      <alignment horizontal="center"/>
      <protection/>
    </xf>
    <xf numFmtId="0" fontId="29" fillId="0" borderId="10" xfId="59" applyFont="1" applyFill="1" applyBorder="1" applyAlignment="1">
      <alignment horizontal="center" wrapText="1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0" fontId="29" fillId="0" borderId="0" xfId="59" applyFont="1" applyFill="1" applyBorder="1">
      <alignment/>
      <protection/>
    </xf>
    <xf numFmtId="0" fontId="54" fillId="0" borderId="25" xfId="60" applyFont="1" applyFill="1" applyBorder="1" applyAlignment="1">
      <alignment horizontal="center" vertical="center" wrapText="1"/>
      <protection/>
    </xf>
    <xf numFmtId="0" fontId="54" fillId="0" borderId="25" xfId="60" applyFont="1" applyFill="1" applyBorder="1" applyAlignment="1">
      <alignment vertical="center" wrapText="1"/>
      <protection/>
    </xf>
    <xf numFmtId="0" fontId="54" fillId="0" borderId="25" xfId="60" applyFont="1" applyFill="1" applyBorder="1" applyAlignment="1">
      <alignment wrapText="1"/>
      <protection/>
    </xf>
    <xf numFmtId="0" fontId="29" fillId="0" borderId="0" xfId="59" applyFont="1" applyFill="1" applyAlignment="1">
      <alignment horizontal="left"/>
      <protection/>
    </xf>
    <xf numFmtId="0" fontId="32" fillId="0" borderId="0" xfId="59" applyFont="1" applyFill="1" applyAlignment="1">
      <alignment horizontal="center"/>
      <protection/>
    </xf>
    <xf numFmtId="0" fontId="30" fillId="0" borderId="0" xfId="59" applyFont="1" applyFill="1" applyBorder="1" applyAlignment="1">
      <alignment horizontal="center"/>
      <protection/>
    </xf>
    <xf numFmtId="0" fontId="29" fillId="0" borderId="0" xfId="59" applyFont="1" applyFill="1" applyAlignment="1">
      <alignment horizontal="center"/>
      <protection/>
    </xf>
    <xf numFmtId="0" fontId="29" fillId="0" borderId="0" xfId="59" applyFont="1" applyFill="1" applyAlignment="1">
      <alignment horizontal="center" vertical="center"/>
      <protection/>
    </xf>
    <xf numFmtId="0" fontId="29" fillId="0" borderId="0" xfId="59" applyFont="1" applyFill="1" applyBorder="1" applyAlignment="1">
      <alignment horizontal="center" vertical="center"/>
      <protection/>
    </xf>
    <xf numFmtId="0" fontId="54" fillId="0" borderId="0" xfId="59" applyFont="1" applyFill="1">
      <alignment/>
      <protection/>
    </xf>
    <xf numFmtId="0" fontId="30" fillId="0" borderId="24" xfId="59" applyFont="1" applyFill="1" applyBorder="1" applyAlignment="1">
      <alignment horizontal="center" vertical="center"/>
      <protection/>
    </xf>
    <xf numFmtId="0" fontId="55" fillId="0" borderId="0" xfId="59" applyFont="1" applyFill="1">
      <alignment/>
      <protection/>
    </xf>
    <xf numFmtId="0" fontId="55" fillId="0" borderId="0" xfId="59" applyFont="1" applyFill="1" applyAlignment="1">
      <alignment horizontal="center"/>
      <protection/>
    </xf>
    <xf numFmtId="0" fontId="55" fillId="0" borderId="0" xfId="59" applyFont="1" applyFill="1" applyAlignment="1">
      <alignment horizontal="center" vertical="center"/>
      <protection/>
    </xf>
    <xf numFmtId="0" fontId="55" fillId="0" borderId="0" xfId="59" applyFont="1" applyFill="1" applyAlignment="1">
      <alignment horizontal="right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center"/>
      <protection/>
    </xf>
    <xf numFmtId="0" fontId="30" fillId="0" borderId="0" xfId="58" applyFont="1" applyFill="1" applyAlignment="1">
      <alignment horizontal="center"/>
      <protection/>
    </xf>
    <xf numFmtId="0" fontId="29" fillId="0" borderId="0" xfId="58" applyFont="1" applyFill="1" applyAlignment="1">
      <alignment horizontal="left"/>
      <protection/>
    </xf>
    <xf numFmtId="0" fontId="29" fillId="0" borderId="0" xfId="59" applyFont="1" applyAlignment="1">
      <alignment/>
      <protection/>
    </xf>
    <xf numFmtId="0" fontId="30" fillId="0" borderId="0" xfId="59" applyFont="1" applyAlignment="1">
      <alignment/>
      <protection/>
    </xf>
    <xf numFmtId="0" fontId="30" fillId="0" borderId="0" xfId="59" applyFont="1" applyAlignment="1">
      <alignment horizontal="center"/>
      <protection/>
    </xf>
    <xf numFmtId="0" fontId="30" fillId="34" borderId="14" xfId="59" applyFont="1" applyFill="1" applyBorder="1" applyAlignment="1">
      <alignment horizontal="center" vertical="center"/>
      <protection/>
    </xf>
    <xf numFmtId="0" fontId="30" fillId="34" borderId="14" xfId="59" applyFont="1" applyFill="1" applyBorder="1" applyAlignment="1">
      <alignment horizontal="left" vertical="center"/>
      <protection/>
    </xf>
    <xf numFmtId="0" fontId="30" fillId="34" borderId="23" xfId="59" applyFont="1" applyFill="1" applyBorder="1" applyAlignment="1">
      <alignment horizontal="center" vertical="center"/>
      <protection/>
    </xf>
    <xf numFmtId="0" fontId="30" fillId="34" borderId="24" xfId="59" applyFont="1" applyFill="1" applyBorder="1" applyAlignment="1">
      <alignment horizontal="center" vertical="center"/>
      <protection/>
    </xf>
    <xf numFmtId="0" fontId="30" fillId="34" borderId="10" xfId="59" applyFont="1" applyFill="1" applyBorder="1" applyAlignment="1">
      <alignment horizontal="center" vertical="center"/>
      <protection/>
    </xf>
    <xf numFmtId="0" fontId="29" fillId="0" borderId="0" xfId="59" applyFont="1">
      <alignment/>
      <protection/>
    </xf>
    <xf numFmtId="0" fontId="30" fillId="34" borderId="13" xfId="59" applyFont="1" applyFill="1" applyBorder="1" applyAlignment="1">
      <alignment horizontal="center" vertical="center"/>
      <protection/>
    </xf>
    <xf numFmtId="0" fontId="30" fillId="34" borderId="13" xfId="59" applyFont="1" applyFill="1" applyBorder="1" applyAlignment="1">
      <alignment horizontal="left" vertical="center"/>
      <protection/>
    </xf>
    <xf numFmtId="0" fontId="31" fillId="34" borderId="10" xfId="59" applyFont="1" applyFill="1" applyBorder="1" applyAlignment="1">
      <alignment horizont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vertical="center" wrapText="1"/>
      <protection/>
    </xf>
    <xf numFmtId="0" fontId="29" fillId="0" borderId="10" xfId="59" applyFont="1" applyBorder="1" applyAlignment="1">
      <alignment horizontal="center" vertical="center" readingOrder="2"/>
      <protection/>
    </xf>
    <xf numFmtId="0" fontId="29" fillId="34" borderId="10" xfId="59" applyFont="1" applyFill="1" applyBorder="1" applyAlignment="1">
      <alignment horizontal="center"/>
      <protection/>
    </xf>
    <xf numFmtId="0" fontId="29" fillId="34" borderId="10" xfId="59" applyFont="1" applyFill="1" applyBorder="1" applyAlignment="1">
      <alignment horizontal="center" wrapText="1"/>
      <protection/>
    </xf>
    <xf numFmtId="0" fontId="54" fillId="34" borderId="10" xfId="59" applyFont="1" applyFill="1" applyBorder="1" applyAlignment="1">
      <alignment horizontal="center" vertical="center" wrapText="1"/>
      <protection/>
    </xf>
    <xf numFmtId="0" fontId="29" fillId="0" borderId="10" xfId="59" applyFont="1" applyFill="1" applyBorder="1" applyAlignment="1">
      <alignment horizontal="center" vertical="center"/>
      <protection/>
    </xf>
    <xf numFmtId="0" fontId="29" fillId="0" borderId="10" xfId="59" applyFont="1" applyFill="1" applyBorder="1" applyAlignment="1">
      <alignment horizontal="center" vertical="top"/>
      <protection/>
    </xf>
    <xf numFmtId="0" fontId="29" fillId="0" borderId="0" xfId="59" applyFont="1" applyAlignment="1">
      <alignment horizontal="center"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54" fillId="0" borderId="0" xfId="59" applyFont="1">
      <alignment/>
      <protection/>
    </xf>
    <xf numFmtId="0" fontId="29" fillId="34" borderId="0" xfId="59" applyFont="1" applyFill="1">
      <alignment/>
      <protection/>
    </xf>
    <xf numFmtId="0" fontId="30" fillId="34" borderId="24" xfId="59" applyFont="1" applyFill="1" applyBorder="1" applyAlignment="1">
      <alignment horizontal="center" vertical="center"/>
      <protection/>
    </xf>
    <xf numFmtId="0" fontId="55" fillId="34" borderId="0" xfId="59" applyFont="1" applyFill="1">
      <alignment/>
      <protection/>
    </xf>
    <xf numFmtId="0" fontId="55" fillId="34" borderId="0" xfId="59" applyFont="1" applyFill="1" applyAlignment="1">
      <alignment horizontal="center"/>
      <protection/>
    </xf>
    <xf numFmtId="0" fontId="55" fillId="34" borderId="0" xfId="59" applyFont="1" applyFill="1" applyAlignment="1">
      <alignment horizontal="center" vertical="center"/>
      <protection/>
    </xf>
    <xf numFmtId="0" fontId="55" fillId="34" borderId="0" xfId="59" applyFont="1" applyFill="1" applyAlignment="1">
      <alignment horizontal="right"/>
      <protection/>
    </xf>
    <xf numFmtId="0" fontId="29" fillId="34" borderId="0" xfId="58" applyFont="1" applyFill="1">
      <alignment/>
      <protection/>
    </xf>
    <xf numFmtId="0" fontId="29" fillId="34" borderId="0" xfId="58" applyFont="1" applyFill="1" applyAlignment="1">
      <alignment horizontal="center"/>
      <protection/>
    </xf>
    <xf numFmtId="0" fontId="30" fillId="34" borderId="0" xfId="58" applyFont="1" applyFill="1" applyAlignment="1">
      <alignment horizontal="center"/>
      <protection/>
    </xf>
    <xf numFmtId="0" fontId="29" fillId="34" borderId="0" xfId="58" applyFont="1" applyFill="1" applyAlignment="1">
      <alignment horizontal="left"/>
      <protection/>
    </xf>
    <xf numFmtId="0" fontId="29" fillId="0" borderId="0" xfId="59" applyFont="1" applyAlignment="1">
      <alignment horizontal="left"/>
      <protection/>
    </xf>
    <xf numFmtId="0" fontId="29" fillId="0" borderId="0" xfId="59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5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9</xdr:col>
      <xdr:colOff>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0"/>
          <a:ext cx="1371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QT-CTSV-07-03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523875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85775" y="41910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9</xdr:col>
      <xdr:colOff>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57150"/>
          <a:ext cx="13716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QT-CTSV-07-03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523875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85775" y="62865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</xdr:rowOff>
    </xdr:from>
    <xdr:to>
      <xdr:col>1</xdr:col>
      <xdr:colOff>619125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485775" y="609600"/>
          <a:ext cx="542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C5A-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A -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89"/>
  <sheetViews>
    <sheetView zoomScale="90" zoomScaleNormal="90" zoomScalePageLayoutView="0" workbookViewId="0" topLeftCell="A5">
      <selection activeCell="C21" sqref="C21"/>
    </sheetView>
  </sheetViews>
  <sheetFormatPr defaultColWidth="9.140625" defaultRowHeight="15"/>
  <cols>
    <col min="1" max="1" width="7.28125" style="86" customWidth="1"/>
    <col min="2" max="2" width="15.7109375" style="86" customWidth="1"/>
    <col min="3" max="3" width="35.140625" style="110" customWidth="1"/>
    <col min="4" max="4" width="11.28125" style="85" customWidth="1"/>
    <col min="5" max="5" width="12.57421875" style="85" customWidth="1"/>
    <col min="6" max="6" width="11.28125" style="86" customWidth="1"/>
    <col min="7" max="7" width="13.00390625" style="85" customWidth="1"/>
    <col min="8" max="8" width="13.8515625" style="85" customWidth="1"/>
    <col min="9" max="9" width="13.140625" style="85" customWidth="1"/>
    <col min="10" max="16384" width="9.140625" style="86" customWidth="1"/>
  </cols>
  <sheetData>
    <row r="1" spans="1:9" ht="16.5" customHeight="1" hidden="1">
      <c r="A1" s="84" t="s">
        <v>0</v>
      </c>
      <c r="B1" s="84"/>
      <c r="C1" s="84"/>
      <c r="F1" s="85"/>
      <c r="I1" s="86"/>
    </row>
    <row r="2" spans="1:9" ht="16.5">
      <c r="A2" s="84" t="s">
        <v>135</v>
      </c>
      <c r="B2" s="84"/>
      <c r="C2" s="84"/>
      <c r="F2" s="85"/>
      <c r="I2" s="86"/>
    </row>
    <row r="3" spans="1:9" ht="16.5">
      <c r="A3" s="87" t="s">
        <v>136</v>
      </c>
      <c r="B3" s="87"/>
      <c r="C3" s="87"/>
      <c r="F3" s="85"/>
      <c r="I3" s="86"/>
    </row>
    <row r="4" spans="1:9" ht="16.5">
      <c r="A4" s="87"/>
      <c r="B4" s="88"/>
      <c r="C4" s="88"/>
      <c r="D4" s="88"/>
      <c r="E4" s="88"/>
      <c r="F4" s="85"/>
      <c r="I4" s="86"/>
    </row>
    <row r="5" spans="3:9" ht="18" customHeight="1">
      <c r="C5" s="89" t="s">
        <v>137</v>
      </c>
      <c r="D5" s="89"/>
      <c r="E5" s="89"/>
      <c r="F5" s="89"/>
      <c r="G5" s="89"/>
      <c r="H5" s="88"/>
      <c r="I5" s="87"/>
    </row>
    <row r="6" spans="3:9" ht="16.5" customHeight="1">
      <c r="C6" s="89" t="s">
        <v>138</v>
      </c>
      <c r="D6" s="89"/>
      <c r="E6" s="89"/>
      <c r="F6" s="89"/>
      <c r="G6" s="89"/>
      <c r="H6" s="88" t="s">
        <v>139</v>
      </c>
      <c r="I6" s="87"/>
    </row>
    <row r="7" spans="3:9" ht="21" customHeight="1">
      <c r="C7" s="90" t="s">
        <v>140</v>
      </c>
      <c r="D7" s="90"/>
      <c r="E7" s="90"/>
      <c r="F7" s="90"/>
      <c r="G7" s="90"/>
      <c r="H7" s="88"/>
      <c r="I7" s="87"/>
    </row>
    <row r="8" spans="1:9" ht="15.75" customHeight="1">
      <c r="A8" s="91" t="s">
        <v>5</v>
      </c>
      <c r="B8" s="91" t="s">
        <v>83</v>
      </c>
      <c r="C8" s="92" t="s">
        <v>84</v>
      </c>
      <c r="D8" s="93" t="s">
        <v>8</v>
      </c>
      <c r="E8" s="94"/>
      <c r="F8" s="93" t="s">
        <v>9</v>
      </c>
      <c r="G8" s="94"/>
      <c r="H8" s="95" t="s">
        <v>85</v>
      </c>
      <c r="I8" s="91" t="s">
        <v>11</v>
      </c>
    </row>
    <row r="9" spans="1:9" ht="28.5" customHeight="1">
      <c r="A9" s="96"/>
      <c r="B9" s="96"/>
      <c r="C9" s="97"/>
      <c r="D9" s="95" t="s">
        <v>12</v>
      </c>
      <c r="E9" s="95" t="s">
        <v>10</v>
      </c>
      <c r="F9" s="95" t="s">
        <v>13</v>
      </c>
      <c r="G9" s="95" t="s">
        <v>10</v>
      </c>
      <c r="H9" s="95" t="s">
        <v>14</v>
      </c>
      <c r="I9" s="96"/>
    </row>
    <row r="10" spans="1:9" ht="19.5" customHeight="1">
      <c r="A10" s="98">
        <v>1</v>
      </c>
      <c r="B10" s="99">
        <v>201150001</v>
      </c>
      <c r="C10" s="100" t="s">
        <v>141</v>
      </c>
      <c r="D10" s="99">
        <v>7.58</v>
      </c>
      <c r="E10" s="101" t="s">
        <v>17</v>
      </c>
      <c r="F10" s="102">
        <v>81</v>
      </c>
      <c r="G10" s="103" t="str">
        <f aca="true" t="shared" si="0" ref="G10:G71">IF(F10&lt;30,"Kém",IF(F10&lt;50,"Yếu",IF(F10&lt;60,"Trung bình",IF(F10&lt;70,"TB khá",IF(F10&lt;80,"Khá",IF(F10&lt;90,"Tốt","Xuất sắc"))))))</f>
        <v>Tốt</v>
      </c>
      <c r="H10" s="104" t="s">
        <v>17</v>
      </c>
      <c r="I10" s="105"/>
    </row>
    <row r="11" spans="1:9" ht="19.5" customHeight="1">
      <c r="A11" s="98">
        <v>2</v>
      </c>
      <c r="B11" s="99">
        <v>201150005</v>
      </c>
      <c r="C11" s="100" t="s">
        <v>142</v>
      </c>
      <c r="D11" s="99">
        <v>6.34</v>
      </c>
      <c r="E11" s="101" t="s">
        <v>22</v>
      </c>
      <c r="F11" s="102">
        <v>77</v>
      </c>
      <c r="G11" s="103" t="str">
        <f t="shared" si="0"/>
        <v>Khá</v>
      </c>
      <c r="H11" s="104" t="s">
        <v>22</v>
      </c>
      <c r="I11" s="105"/>
    </row>
    <row r="12" spans="1:9" ht="19.5" customHeight="1">
      <c r="A12" s="98">
        <v>3</v>
      </c>
      <c r="B12" s="99">
        <v>201150007</v>
      </c>
      <c r="C12" s="100" t="s">
        <v>143</v>
      </c>
      <c r="D12" s="99">
        <v>7.27</v>
      </c>
      <c r="E12" s="101" t="s">
        <v>17</v>
      </c>
      <c r="F12" s="102">
        <v>100</v>
      </c>
      <c r="G12" s="103" t="str">
        <f t="shared" si="0"/>
        <v>Xuất sắc</v>
      </c>
      <c r="H12" s="104" t="s">
        <v>17</v>
      </c>
      <c r="I12" s="105"/>
    </row>
    <row r="13" spans="1:9" ht="19.5" customHeight="1">
      <c r="A13" s="98">
        <v>4</v>
      </c>
      <c r="B13" s="99">
        <v>201150009</v>
      </c>
      <c r="C13" s="100" t="s">
        <v>144</v>
      </c>
      <c r="D13" s="99">
        <v>6.91</v>
      </c>
      <c r="E13" s="101" t="s">
        <v>22</v>
      </c>
      <c r="F13" s="102">
        <v>66</v>
      </c>
      <c r="G13" s="103" t="str">
        <f t="shared" si="0"/>
        <v>TB khá</v>
      </c>
      <c r="H13" s="105" t="s">
        <v>22</v>
      </c>
      <c r="I13" s="105"/>
    </row>
    <row r="14" spans="1:9" ht="19.5" customHeight="1">
      <c r="A14" s="98">
        <v>5</v>
      </c>
      <c r="B14" s="99">
        <v>201150011</v>
      </c>
      <c r="C14" s="100" t="s">
        <v>145</v>
      </c>
      <c r="D14" s="99">
        <v>6.7</v>
      </c>
      <c r="E14" s="101" t="s">
        <v>22</v>
      </c>
      <c r="F14" s="102">
        <v>61</v>
      </c>
      <c r="G14" s="103" t="str">
        <f t="shared" si="0"/>
        <v>TB khá</v>
      </c>
      <c r="H14" s="105" t="s">
        <v>22</v>
      </c>
      <c r="I14" s="105"/>
    </row>
    <row r="15" spans="1:9" ht="19.5" customHeight="1">
      <c r="A15" s="98">
        <v>6</v>
      </c>
      <c r="B15" s="99">
        <v>201150013</v>
      </c>
      <c r="C15" s="100" t="s">
        <v>146</v>
      </c>
      <c r="D15" s="99">
        <v>7.48</v>
      </c>
      <c r="E15" s="101" t="s">
        <v>17</v>
      </c>
      <c r="F15" s="102">
        <v>80</v>
      </c>
      <c r="G15" s="103" t="str">
        <f t="shared" si="0"/>
        <v>Tốt</v>
      </c>
      <c r="H15" s="104" t="s">
        <v>17</v>
      </c>
      <c r="I15" s="105"/>
    </row>
    <row r="16" spans="1:9" ht="19.5" customHeight="1">
      <c r="A16" s="98">
        <v>7</v>
      </c>
      <c r="B16" s="99">
        <v>201150015</v>
      </c>
      <c r="C16" s="100" t="s">
        <v>147</v>
      </c>
      <c r="D16" s="99">
        <v>7.51</v>
      </c>
      <c r="E16" s="101" t="s">
        <v>17</v>
      </c>
      <c r="F16" s="102">
        <v>82</v>
      </c>
      <c r="G16" s="103" t="str">
        <f t="shared" si="0"/>
        <v>Tốt</v>
      </c>
      <c r="H16" s="104" t="s">
        <v>17</v>
      </c>
      <c r="I16" s="105"/>
    </row>
    <row r="17" spans="1:9" ht="19.5" customHeight="1">
      <c r="A17" s="98">
        <v>8</v>
      </c>
      <c r="B17" s="99">
        <v>201150016</v>
      </c>
      <c r="C17" s="100" t="s">
        <v>148</v>
      </c>
      <c r="D17" s="99">
        <v>6.25</v>
      </c>
      <c r="E17" s="101" t="s">
        <v>22</v>
      </c>
      <c r="F17" s="102">
        <v>57</v>
      </c>
      <c r="G17" s="103" t="str">
        <f t="shared" si="0"/>
        <v>Trung bình</v>
      </c>
      <c r="H17" s="104" t="s">
        <v>36</v>
      </c>
      <c r="I17" s="105"/>
    </row>
    <row r="18" spans="1:9" ht="19.5" customHeight="1">
      <c r="A18" s="98">
        <v>9</v>
      </c>
      <c r="B18" s="99">
        <v>201150020</v>
      </c>
      <c r="C18" s="100" t="s">
        <v>149</v>
      </c>
      <c r="D18" s="99">
        <v>7.2</v>
      </c>
      <c r="E18" s="101" t="s">
        <v>17</v>
      </c>
      <c r="F18" s="102">
        <v>78</v>
      </c>
      <c r="G18" s="103" t="str">
        <f t="shared" si="0"/>
        <v>Khá</v>
      </c>
      <c r="H18" s="105" t="s">
        <v>17</v>
      </c>
      <c r="I18" s="105"/>
    </row>
    <row r="19" spans="1:9" ht="19.5" customHeight="1">
      <c r="A19" s="98">
        <v>10</v>
      </c>
      <c r="B19" s="99">
        <v>201150021</v>
      </c>
      <c r="C19" s="100" t="s">
        <v>150</v>
      </c>
      <c r="D19" s="99">
        <v>7.1</v>
      </c>
      <c r="E19" s="101" t="s">
        <v>17</v>
      </c>
      <c r="F19" s="102">
        <v>80</v>
      </c>
      <c r="G19" s="103" t="str">
        <f t="shared" si="0"/>
        <v>Tốt</v>
      </c>
      <c r="H19" s="104" t="s">
        <v>17</v>
      </c>
      <c r="I19" s="105"/>
    </row>
    <row r="20" spans="1:9" ht="19.5" customHeight="1">
      <c r="A20" s="98">
        <v>11</v>
      </c>
      <c r="B20" s="99">
        <v>201150023</v>
      </c>
      <c r="C20" s="100" t="s">
        <v>151</v>
      </c>
      <c r="D20" s="99">
        <v>7.01</v>
      </c>
      <c r="E20" s="101" t="s">
        <v>17</v>
      </c>
      <c r="F20" s="102">
        <v>64</v>
      </c>
      <c r="G20" s="103" t="str">
        <f t="shared" si="0"/>
        <v>TB khá</v>
      </c>
      <c r="H20" s="104" t="s">
        <v>22</v>
      </c>
      <c r="I20" s="105"/>
    </row>
    <row r="21" spans="1:9" ht="19.5" customHeight="1">
      <c r="A21" s="98">
        <v>12</v>
      </c>
      <c r="B21" s="99">
        <v>201150025</v>
      </c>
      <c r="C21" s="100" t="s">
        <v>152</v>
      </c>
      <c r="D21" s="99">
        <v>6.15</v>
      </c>
      <c r="E21" s="101" t="s">
        <v>22</v>
      </c>
      <c r="F21" s="102">
        <v>67</v>
      </c>
      <c r="G21" s="103" t="str">
        <f t="shared" si="0"/>
        <v>TB khá</v>
      </c>
      <c r="H21" s="104" t="s">
        <v>22</v>
      </c>
      <c r="I21" s="105"/>
    </row>
    <row r="22" spans="1:9" ht="19.5" customHeight="1">
      <c r="A22" s="98">
        <v>13</v>
      </c>
      <c r="B22" s="99">
        <v>201150026</v>
      </c>
      <c r="C22" s="100" t="s">
        <v>153</v>
      </c>
      <c r="D22" s="99">
        <v>7</v>
      </c>
      <c r="E22" s="101" t="s">
        <v>17</v>
      </c>
      <c r="F22" s="102">
        <v>72</v>
      </c>
      <c r="G22" s="103" t="str">
        <f t="shared" si="0"/>
        <v>Khá</v>
      </c>
      <c r="H22" s="104" t="s">
        <v>17</v>
      </c>
      <c r="I22" s="105"/>
    </row>
    <row r="23" spans="1:9" ht="19.5" customHeight="1">
      <c r="A23" s="98">
        <v>14</v>
      </c>
      <c r="B23" s="99">
        <v>201150029</v>
      </c>
      <c r="C23" s="100" t="s">
        <v>154</v>
      </c>
      <c r="D23" s="99">
        <v>7.63</v>
      </c>
      <c r="E23" s="101" t="s">
        <v>17</v>
      </c>
      <c r="F23" s="102">
        <v>80</v>
      </c>
      <c r="G23" s="103" t="str">
        <f t="shared" si="0"/>
        <v>Tốt</v>
      </c>
      <c r="H23" s="104" t="s">
        <v>17</v>
      </c>
      <c r="I23" s="105"/>
    </row>
    <row r="24" spans="1:9" ht="19.5" customHeight="1">
      <c r="A24" s="98">
        <v>15</v>
      </c>
      <c r="B24" s="99">
        <v>201150030</v>
      </c>
      <c r="C24" s="100" t="s">
        <v>155</v>
      </c>
      <c r="D24" s="99">
        <v>6.48</v>
      </c>
      <c r="E24" s="101" t="s">
        <v>22</v>
      </c>
      <c r="F24" s="102">
        <v>57</v>
      </c>
      <c r="G24" s="103" t="str">
        <f t="shared" si="0"/>
        <v>Trung bình</v>
      </c>
      <c r="H24" s="104" t="s">
        <v>36</v>
      </c>
      <c r="I24" s="105"/>
    </row>
    <row r="25" spans="1:9" ht="19.5" customHeight="1">
      <c r="A25" s="98">
        <v>16</v>
      </c>
      <c r="B25" s="99">
        <v>201150032</v>
      </c>
      <c r="C25" s="100" t="s">
        <v>156</v>
      </c>
      <c r="D25" s="99">
        <v>6.9</v>
      </c>
      <c r="E25" s="101" t="s">
        <v>22</v>
      </c>
      <c r="F25" s="102">
        <v>60</v>
      </c>
      <c r="G25" s="103" t="str">
        <f t="shared" si="0"/>
        <v>TB khá</v>
      </c>
      <c r="H25" s="104" t="s">
        <v>22</v>
      </c>
      <c r="I25" s="105"/>
    </row>
    <row r="26" spans="1:9" ht="19.5" customHeight="1">
      <c r="A26" s="98">
        <v>17</v>
      </c>
      <c r="B26" s="99">
        <v>201150033</v>
      </c>
      <c r="C26" s="100" t="s">
        <v>157</v>
      </c>
      <c r="D26" s="99">
        <v>6.74</v>
      </c>
      <c r="E26" s="101" t="s">
        <v>22</v>
      </c>
      <c r="F26" s="102">
        <v>68</v>
      </c>
      <c r="G26" s="103" t="str">
        <f t="shared" si="0"/>
        <v>TB khá</v>
      </c>
      <c r="H26" s="104" t="s">
        <v>22</v>
      </c>
      <c r="I26" s="105"/>
    </row>
    <row r="27" spans="1:9" ht="19.5" customHeight="1">
      <c r="A27" s="98">
        <v>18</v>
      </c>
      <c r="B27" s="99">
        <v>201150039</v>
      </c>
      <c r="C27" s="100" t="s">
        <v>158</v>
      </c>
      <c r="D27" s="99">
        <v>7.25</v>
      </c>
      <c r="E27" s="101" t="s">
        <v>17</v>
      </c>
      <c r="F27" s="102">
        <v>77</v>
      </c>
      <c r="G27" s="103" t="str">
        <f t="shared" si="0"/>
        <v>Khá</v>
      </c>
      <c r="H27" s="105" t="s">
        <v>17</v>
      </c>
      <c r="I27" s="105"/>
    </row>
    <row r="28" spans="1:9" ht="19.5" customHeight="1">
      <c r="A28" s="98">
        <v>19</v>
      </c>
      <c r="B28" s="99">
        <v>201150040</v>
      </c>
      <c r="C28" s="100" t="s">
        <v>159</v>
      </c>
      <c r="D28" s="99">
        <v>7.15</v>
      </c>
      <c r="E28" s="101" t="s">
        <v>17</v>
      </c>
      <c r="F28" s="102">
        <v>80</v>
      </c>
      <c r="G28" s="103" t="str">
        <f t="shared" si="0"/>
        <v>Tốt</v>
      </c>
      <c r="H28" s="104" t="s">
        <v>17</v>
      </c>
      <c r="I28" s="105"/>
    </row>
    <row r="29" spans="1:9" ht="19.5" customHeight="1">
      <c r="A29" s="98">
        <v>20</v>
      </c>
      <c r="B29" s="99">
        <v>201150042</v>
      </c>
      <c r="C29" s="100" t="s">
        <v>160</v>
      </c>
      <c r="D29" s="99">
        <v>7.53</v>
      </c>
      <c r="E29" s="101" t="s">
        <v>17</v>
      </c>
      <c r="F29" s="102">
        <v>70</v>
      </c>
      <c r="G29" s="103" t="str">
        <f t="shared" si="0"/>
        <v>Khá</v>
      </c>
      <c r="H29" s="104" t="s">
        <v>17</v>
      </c>
      <c r="I29" s="105"/>
    </row>
    <row r="30" spans="1:9" ht="19.5" customHeight="1">
      <c r="A30" s="98">
        <v>21</v>
      </c>
      <c r="B30" s="99">
        <v>201150045</v>
      </c>
      <c r="C30" s="100" t="s">
        <v>161</v>
      </c>
      <c r="D30" s="99">
        <v>7.69</v>
      </c>
      <c r="E30" s="101" t="s">
        <v>17</v>
      </c>
      <c r="F30" s="102">
        <v>82</v>
      </c>
      <c r="G30" s="103" t="str">
        <f t="shared" si="0"/>
        <v>Tốt</v>
      </c>
      <c r="H30" s="104" t="s">
        <v>17</v>
      </c>
      <c r="I30" s="105"/>
    </row>
    <row r="31" spans="1:9" ht="19.5" customHeight="1">
      <c r="A31" s="98">
        <v>22</v>
      </c>
      <c r="B31" s="99">
        <v>201150046</v>
      </c>
      <c r="C31" s="100" t="s">
        <v>162</v>
      </c>
      <c r="D31" s="99">
        <v>7.25</v>
      </c>
      <c r="E31" s="101" t="s">
        <v>17</v>
      </c>
      <c r="F31" s="102">
        <v>77</v>
      </c>
      <c r="G31" s="103" t="str">
        <f t="shared" si="0"/>
        <v>Khá</v>
      </c>
      <c r="H31" s="103" t="s">
        <v>17</v>
      </c>
      <c r="I31" s="105"/>
    </row>
    <row r="32" spans="1:9" ht="19.5" customHeight="1">
      <c r="A32" s="98">
        <v>23</v>
      </c>
      <c r="B32" s="99">
        <v>201150049</v>
      </c>
      <c r="C32" s="100" t="s">
        <v>163</v>
      </c>
      <c r="D32" s="99">
        <v>6.77</v>
      </c>
      <c r="E32" s="101" t="s">
        <v>22</v>
      </c>
      <c r="F32" s="102">
        <v>71</v>
      </c>
      <c r="G32" s="103" t="str">
        <f t="shared" si="0"/>
        <v>Khá</v>
      </c>
      <c r="H32" s="104" t="s">
        <v>22</v>
      </c>
      <c r="I32" s="105"/>
    </row>
    <row r="33" spans="1:9" ht="19.5" customHeight="1">
      <c r="A33" s="98">
        <v>24</v>
      </c>
      <c r="B33" s="99">
        <v>201150051</v>
      </c>
      <c r="C33" s="100" t="s">
        <v>164</v>
      </c>
      <c r="D33" s="99">
        <v>7.33</v>
      </c>
      <c r="E33" s="101" t="s">
        <v>17</v>
      </c>
      <c r="F33" s="102">
        <v>94</v>
      </c>
      <c r="G33" s="103" t="str">
        <f t="shared" si="0"/>
        <v>Xuất sắc</v>
      </c>
      <c r="H33" s="105" t="s">
        <v>17</v>
      </c>
      <c r="I33" s="105"/>
    </row>
    <row r="34" spans="1:9" ht="19.5" customHeight="1">
      <c r="A34" s="98">
        <v>25</v>
      </c>
      <c r="B34" s="99">
        <v>201150052</v>
      </c>
      <c r="C34" s="100" t="s">
        <v>165</v>
      </c>
      <c r="D34" s="99">
        <v>6.66</v>
      </c>
      <c r="E34" s="101" t="s">
        <v>22</v>
      </c>
      <c r="F34" s="102">
        <v>70</v>
      </c>
      <c r="G34" s="103" t="str">
        <f t="shared" si="0"/>
        <v>Khá</v>
      </c>
      <c r="H34" s="105" t="s">
        <v>22</v>
      </c>
      <c r="I34" s="105"/>
    </row>
    <row r="35" spans="1:9" ht="19.5" customHeight="1">
      <c r="A35" s="98">
        <v>26</v>
      </c>
      <c r="B35" s="99">
        <v>201150054</v>
      </c>
      <c r="C35" s="100" t="s">
        <v>166</v>
      </c>
      <c r="D35" s="99">
        <v>7.18</v>
      </c>
      <c r="E35" s="101" t="s">
        <v>17</v>
      </c>
      <c r="F35" s="102">
        <v>77</v>
      </c>
      <c r="G35" s="103" t="str">
        <f t="shared" si="0"/>
        <v>Khá</v>
      </c>
      <c r="H35" s="104" t="s">
        <v>17</v>
      </c>
      <c r="I35" s="105"/>
    </row>
    <row r="36" spans="1:9" ht="19.5" customHeight="1">
      <c r="A36" s="98">
        <v>27</v>
      </c>
      <c r="B36" s="99">
        <v>201150057</v>
      </c>
      <c r="C36" s="100" t="s">
        <v>167</v>
      </c>
      <c r="D36" s="99">
        <v>7.79</v>
      </c>
      <c r="E36" s="101" t="s">
        <v>17</v>
      </c>
      <c r="F36" s="102">
        <v>85</v>
      </c>
      <c r="G36" s="103" t="str">
        <f t="shared" si="0"/>
        <v>Tốt</v>
      </c>
      <c r="H36" s="104" t="s">
        <v>17</v>
      </c>
      <c r="I36" s="105"/>
    </row>
    <row r="37" spans="1:9" ht="19.5" customHeight="1">
      <c r="A37" s="98">
        <v>28</v>
      </c>
      <c r="B37" s="99">
        <v>201150059</v>
      </c>
      <c r="C37" s="100" t="s">
        <v>168</v>
      </c>
      <c r="D37" s="99">
        <v>7.2</v>
      </c>
      <c r="E37" s="101" t="s">
        <v>17</v>
      </c>
      <c r="F37" s="102">
        <v>78</v>
      </c>
      <c r="G37" s="103" t="str">
        <f t="shared" si="0"/>
        <v>Khá</v>
      </c>
      <c r="H37" s="103" t="s">
        <v>17</v>
      </c>
      <c r="I37" s="105"/>
    </row>
    <row r="38" spans="1:9" ht="19.5" customHeight="1">
      <c r="A38" s="98">
        <v>29</v>
      </c>
      <c r="B38" s="99">
        <v>201150064</v>
      </c>
      <c r="C38" s="100" t="s">
        <v>24</v>
      </c>
      <c r="D38" s="99">
        <v>7.1</v>
      </c>
      <c r="E38" s="101" t="s">
        <v>17</v>
      </c>
      <c r="F38" s="102">
        <v>77</v>
      </c>
      <c r="G38" s="103" t="str">
        <f t="shared" si="0"/>
        <v>Khá</v>
      </c>
      <c r="H38" s="105" t="s">
        <v>17</v>
      </c>
      <c r="I38" s="105"/>
    </row>
    <row r="39" spans="1:9" ht="19.5" customHeight="1">
      <c r="A39" s="98">
        <v>30</v>
      </c>
      <c r="B39" s="99">
        <v>201150066</v>
      </c>
      <c r="C39" s="100" t="s">
        <v>169</v>
      </c>
      <c r="D39" s="99">
        <v>6.54</v>
      </c>
      <c r="E39" s="101" t="s">
        <v>22</v>
      </c>
      <c r="F39" s="102">
        <v>76</v>
      </c>
      <c r="G39" s="103" t="str">
        <f t="shared" si="0"/>
        <v>Khá</v>
      </c>
      <c r="H39" s="104" t="s">
        <v>22</v>
      </c>
      <c r="I39" s="105"/>
    </row>
    <row r="40" spans="1:9" ht="19.5" customHeight="1">
      <c r="A40" s="98">
        <v>31</v>
      </c>
      <c r="B40" s="99">
        <v>201150069</v>
      </c>
      <c r="C40" s="100" t="s">
        <v>170</v>
      </c>
      <c r="D40" s="99">
        <v>6.52</v>
      </c>
      <c r="E40" s="101" t="s">
        <v>22</v>
      </c>
      <c r="F40" s="102">
        <v>87</v>
      </c>
      <c r="G40" s="103" t="str">
        <f t="shared" si="0"/>
        <v>Tốt</v>
      </c>
      <c r="H40" s="104" t="s">
        <v>22</v>
      </c>
      <c r="I40" s="105"/>
    </row>
    <row r="41" spans="1:9" ht="19.5" customHeight="1">
      <c r="A41" s="98">
        <v>32</v>
      </c>
      <c r="B41" s="99">
        <v>201150071</v>
      </c>
      <c r="C41" s="100" t="s">
        <v>171</v>
      </c>
      <c r="D41" s="99">
        <v>7.14</v>
      </c>
      <c r="E41" s="101" t="s">
        <v>17</v>
      </c>
      <c r="F41" s="102">
        <v>77</v>
      </c>
      <c r="G41" s="103" t="str">
        <f t="shared" si="0"/>
        <v>Khá</v>
      </c>
      <c r="H41" s="105" t="s">
        <v>17</v>
      </c>
      <c r="I41" s="105"/>
    </row>
    <row r="42" spans="1:9" ht="19.5" customHeight="1">
      <c r="A42" s="98">
        <v>33</v>
      </c>
      <c r="B42" s="99">
        <v>201150073</v>
      </c>
      <c r="C42" s="100" t="s">
        <v>172</v>
      </c>
      <c r="D42" s="99">
        <v>7.34</v>
      </c>
      <c r="E42" s="101" t="s">
        <v>17</v>
      </c>
      <c r="F42" s="102">
        <v>82</v>
      </c>
      <c r="G42" s="103" t="str">
        <f t="shared" si="0"/>
        <v>Tốt</v>
      </c>
      <c r="H42" s="104" t="s">
        <v>17</v>
      </c>
      <c r="I42" s="105"/>
    </row>
    <row r="43" spans="1:9" ht="19.5" customHeight="1">
      <c r="A43" s="98">
        <v>34</v>
      </c>
      <c r="B43" s="99">
        <v>201150075</v>
      </c>
      <c r="C43" s="100" t="s">
        <v>173</v>
      </c>
      <c r="D43" s="99">
        <v>6.74</v>
      </c>
      <c r="E43" s="101" t="s">
        <v>22</v>
      </c>
      <c r="F43" s="102">
        <v>73</v>
      </c>
      <c r="G43" s="103" t="str">
        <f t="shared" si="0"/>
        <v>Khá</v>
      </c>
      <c r="H43" s="103" t="s">
        <v>22</v>
      </c>
      <c r="I43" s="105"/>
    </row>
    <row r="44" spans="1:9" ht="19.5" customHeight="1">
      <c r="A44" s="98">
        <v>35</v>
      </c>
      <c r="B44" s="99">
        <v>201150076</v>
      </c>
      <c r="C44" s="100" t="s">
        <v>174</v>
      </c>
      <c r="D44" s="99">
        <v>6.85</v>
      </c>
      <c r="E44" s="101" t="s">
        <v>22</v>
      </c>
      <c r="F44" s="102">
        <v>61</v>
      </c>
      <c r="G44" s="103" t="str">
        <f t="shared" si="0"/>
        <v>TB khá</v>
      </c>
      <c r="H44" s="104" t="s">
        <v>22</v>
      </c>
      <c r="I44" s="105"/>
    </row>
    <row r="45" spans="1:9" ht="19.5" customHeight="1">
      <c r="A45" s="98">
        <v>36</v>
      </c>
      <c r="B45" s="99">
        <v>201150079</v>
      </c>
      <c r="C45" s="100" t="s">
        <v>175</v>
      </c>
      <c r="D45" s="99">
        <v>7.33</v>
      </c>
      <c r="E45" s="101" t="s">
        <v>17</v>
      </c>
      <c r="F45" s="102">
        <v>65</v>
      </c>
      <c r="G45" s="103" t="str">
        <f t="shared" si="0"/>
        <v>TB khá</v>
      </c>
      <c r="H45" s="105" t="s">
        <v>22</v>
      </c>
      <c r="I45" s="105"/>
    </row>
    <row r="46" spans="1:9" ht="19.5" customHeight="1">
      <c r="A46" s="98">
        <v>37</v>
      </c>
      <c r="B46" s="99">
        <v>201150080</v>
      </c>
      <c r="C46" s="100" t="s">
        <v>176</v>
      </c>
      <c r="D46" s="99">
        <v>7.13</v>
      </c>
      <c r="E46" s="101" t="s">
        <v>17</v>
      </c>
      <c r="F46" s="102">
        <v>65</v>
      </c>
      <c r="G46" s="103" t="str">
        <f t="shared" si="0"/>
        <v>TB khá</v>
      </c>
      <c r="H46" s="105" t="s">
        <v>22</v>
      </c>
      <c r="I46" s="105"/>
    </row>
    <row r="47" spans="1:9" ht="19.5" customHeight="1">
      <c r="A47" s="98">
        <v>38</v>
      </c>
      <c r="B47" s="99">
        <v>201150086</v>
      </c>
      <c r="C47" s="100" t="s">
        <v>177</v>
      </c>
      <c r="D47" s="99">
        <v>6.82</v>
      </c>
      <c r="E47" s="101" t="s">
        <v>22</v>
      </c>
      <c r="F47" s="102">
        <v>61</v>
      </c>
      <c r="G47" s="103" t="str">
        <f t="shared" si="0"/>
        <v>TB khá</v>
      </c>
      <c r="H47" s="104" t="s">
        <v>22</v>
      </c>
      <c r="I47" s="105"/>
    </row>
    <row r="48" spans="1:9" ht="19.5" customHeight="1">
      <c r="A48" s="98">
        <v>39</v>
      </c>
      <c r="B48" s="99">
        <v>201150087</v>
      </c>
      <c r="C48" s="100" t="s">
        <v>178</v>
      </c>
      <c r="D48" s="99">
        <v>6.35</v>
      </c>
      <c r="E48" s="101" t="s">
        <v>22</v>
      </c>
      <c r="F48" s="102">
        <v>58</v>
      </c>
      <c r="G48" s="103" t="str">
        <f t="shared" si="0"/>
        <v>Trung bình</v>
      </c>
      <c r="H48" s="104" t="s">
        <v>36</v>
      </c>
      <c r="I48" s="105"/>
    </row>
    <row r="49" spans="1:9" ht="19.5" customHeight="1">
      <c r="A49" s="98">
        <v>40</v>
      </c>
      <c r="B49" s="99">
        <v>201150089</v>
      </c>
      <c r="C49" s="100" t="s">
        <v>179</v>
      </c>
      <c r="D49" s="99">
        <v>7.16</v>
      </c>
      <c r="E49" s="101" t="s">
        <v>17</v>
      </c>
      <c r="F49" s="102">
        <v>70</v>
      </c>
      <c r="G49" s="103" t="str">
        <f t="shared" si="0"/>
        <v>Khá</v>
      </c>
      <c r="H49" s="104" t="s">
        <v>17</v>
      </c>
      <c r="I49" s="105"/>
    </row>
    <row r="50" spans="1:9" ht="19.5" customHeight="1">
      <c r="A50" s="98">
        <v>41</v>
      </c>
      <c r="B50" s="99">
        <v>201150090</v>
      </c>
      <c r="C50" s="100" t="s">
        <v>180</v>
      </c>
      <c r="D50" s="99">
        <v>6.85</v>
      </c>
      <c r="E50" s="101" t="s">
        <v>22</v>
      </c>
      <c r="F50" s="102">
        <v>58</v>
      </c>
      <c r="G50" s="103" t="str">
        <f t="shared" si="0"/>
        <v>Trung bình</v>
      </c>
      <c r="H50" s="104" t="s">
        <v>36</v>
      </c>
      <c r="I50" s="105"/>
    </row>
    <row r="51" spans="1:9" ht="19.5" customHeight="1">
      <c r="A51" s="98">
        <v>42</v>
      </c>
      <c r="B51" s="99">
        <v>201150092</v>
      </c>
      <c r="C51" s="100" t="s">
        <v>181</v>
      </c>
      <c r="D51" s="99">
        <v>6.47</v>
      </c>
      <c r="E51" s="101" t="s">
        <v>22</v>
      </c>
      <c r="F51" s="102">
        <v>60</v>
      </c>
      <c r="G51" s="103" t="str">
        <f t="shared" si="0"/>
        <v>TB khá</v>
      </c>
      <c r="H51" s="104" t="s">
        <v>22</v>
      </c>
      <c r="I51" s="105"/>
    </row>
    <row r="52" spans="1:9" ht="19.5" customHeight="1">
      <c r="A52" s="98">
        <v>43</v>
      </c>
      <c r="B52" s="99">
        <v>201150095</v>
      </c>
      <c r="C52" s="100" t="s">
        <v>182</v>
      </c>
      <c r="D52" s="99">
        <v>6.78</v>
      </c>
      <c r="E52" s="101" t="s">
        <v>22</v>
      </c>
      <c r="F52" s="102">
        <v>60</v>
      </c>
      <c r="G52" s="103" t="str">
        <f t="shared" si="0"/>
        <v>TB khá</v>
      </c>
      <c r="H52" s="103" t="s">
        <v>22</v>
      </c>
      <c r="I52" s="105"/>
    </row>
    <row r="53" spans="1:9" ht="19.5" customHeight="1">
      <c r="A53" s="98">
        <v>44</v>
      </c>
      <c r="B53" s="99">
        <v>201150096</v>
      </c>
      <c r="C53" s="100" t="s">
        <v>183</v>
      </c>
      <c r="D53" s="99">
        <v>6.5</v>
      </c>
      <c r="E53" s="101" t="s">
        <v>22</v>
      </c>
      <c r="F53" s="102">
        <v>60</v>
      </c>
      <c r="G53" s="103" t="str">
        <f t="shared" si="0"/>
        <v>TB khá</v>
      </c>
      <c r="H53" s="104" t="s">
        <v>22</v>
      </c>
      <c r="I53" s="105"/>
    </row>
    <row r="54" spans="1:9" ht="19.5" customHeight="1">
      <c r="A54" s="98">
        <v>45</v>
      </c>
      <c r="B54" s="99">
        <v>201150098</v>
      </c>
      <c r="C54" s="100" t="s">
        <v>184</v>
      </c>
      <c r="D54" s="99">
        <v>6.66</v>
      </c>
      <c r="E54" s="101" t="s">
        <v>22</v>
      </c>
      <c r="F54" s="102">
        <v>75</v>
      </c>
      <c r="G54" s="103" t="str">
        <f t="shared" si="0"/>
        <v>Khá</v>
      </c>
      <c r="H54" s="104" t="s">
        <v>22</v>
      </c>
      <c r="I54" s="105"/>
    </row>
    <row r="55" spans="1:9" ht="19.5" customHeight="1">
      <c r="A55" s="98">
        <v>46</v>
      </c>
      <c r="B55" s="99">
        <v>201150103</v>
      </c>
      <c r="C55" s="100" t="s">
        <v>185</v>
      </c>
      <c r="D55" s="99">
        <v>6.42</v>
      </c>
      <c r="E55" s="101" t="s">
        <v>22</v>
      </c>
      <c r="F55" s="102">
        <v>60</v>
      </c>
      <c r="G55" s="103" t="str">
        <f t="shared" si="0"/>
        <v>TB khá</v>
      </c>
      <c r="H55" s="104" t="s">
        <v>22</v>
      </c>
      <c r="I55" s="105"/>
    </row>
    <row r="56" spans="1:9" ht="19.5" customHeight="1">
      <c r="A56" s="98">
        <v>47</v>
      </c>
      <c r="B56" s="99">
        <v>201150105</v>
      </c>
      <c r="C56" s="100" t="s">
        <v>186</v>
      </c>
      <c r="D56" s="99">
        <v>6.1</v>
      </c>
      <c r="E56" s="101" t="s">
        <v>22</v>
      </c>
      <c r="F56" s="102">
        <v>60</v>
      </c>
      <c r="G56" s="103" t="str">
        <f t="shared" si="0"/>
        <v>TB khá</v>
      </c>
      <c r="H56" s="105" t="s">
        <v>22</v>
      </c>
      <c r="I56" s="105"/>
    </row>
    <row r="57" spans="1:9" ht="19.5" customHeight="1">
      <c r="A57" s="98">
        <v>48</v>
      </c>
      <c r="B57" s="99">
        <v>201150106</v>
      </c>
      <c r="C57" s="100" t="s">
        <v>187</v>
      </c>
      <c r="D57" s="99">
        <v>7.55</v>
      </c>
      <c r="E57" s="101" t="s">
        <v>17</v>
      </c>
      <c r="F57" s="102">
        <v>87</v>
      </c>
      <c r="G57" s="103" t="str">
        <f t="shared" si="0"/>
        <v>Tốt</v>
      </c>
      <c r="H57" s="104" t="s">
        <v>17</v>
      </c>
      <c r="I57" s="105"/>
    </row>
    <row r="58" spans="1:9" ht="19.5" customHeight="1">
      <c r="A58" s="98">
        <v>49</v>
      </c>
      <c r="B58" s="99">
        <v>201150108</v>
      </c>
      <c r="C58" s="100" t="s">
        <v>188</v>
      </c>
      <c r="D58" s="99">
        <v>7.29</v>
      </c>
      <c r="E58" s="101" t="s">
        <v>17</v>
      </c>
      <c r="F58" s="102">
        <v>77</v>
      </c>
      <c r="G58" s="103" t="str">
        <f t="shared" si="0"/>
        <v>Khá</v>
      </c>
      <c r="H58" s="105" t="s">
        <v>17</v>
      </c>
      <c r="I58" s="105"/>
    </row>
    <row r="59" spans="1:9" ht="19.5" customHeight="1">
      <c r="A59" s="98">
        <v>50</v>
      </c>
      <c r="B59" s="99">
        <v>201150110</v>
      </c>
      <c r="C59" s="100" t="s">
        <v>189</v>
      </c>
      <c r="D59" s="99">
        <v>7.05</v>
      </c>
      <c r="E59" s="101" t="s">
        <v>17</v>
      </c>
      <c r="F59" s="102">
        <v>78</v>
      </c>
      <c r="G59" s="103" t="str">
        <f t="shared" si="0"/>
        <v>Khá</v>
      </c>
      <c r="H59" s="104" t="s">
        <v>17</v>
      </c>
      <c r="I59" s="105"/>
    </row>
    <row r="60" spans="1:9" ht="19.5" customHeight="1">
      <c r="A60" s="98">
        <v>51</v>
      </c>
      <c r="B60" s="99">
        <v>201150116</v>
      </c>
      <c r="C60" s="100" t="s">
        <v>190</v>
      </c>
      <c r="D60" s="99">
        <v>6.04</v>
      </c>
      <c r="E60" s="101" t="s">
        <v>22</v>
      </c>
      <c r="F60" s="102">
        <v>63</v>
      </c>
      <c r="G60" s="103" t="str">
        <f t="shared" si="0"/>
        <v>TB khá</v>
      </c>
      <c r="H60" s="104" t="s">
        <v>22</v>
      </c>
      <c r="I60" s="105"/>
    </row>
    <row r="61" spans="1:9" ht="19.5" customHeight="1">
      <c r="A61" s="98">
        <v>52</v>
      </c>
      <c r="B61" s="99">
        <v>201150117</v>
      </c>
      <c r="C61" s="100" t="s">
        <v>191</v>
      </c>
      <c r="D61" s="99">
        <v>7.16</v>
      </c>
      <c r="E61" s="101" t="s">
        <v>17</v>
      </c>
      <c r="F61" s="102">
        <v>84</v>
      </c>
      <c r="G61" s="103" t="str">
        <f t="shared" si="0"/>
        <v>Tốt</v>
      </c>
      <c r="H61" s="104" t="s">
        <v>17</v>
      </c>
      <c r="I61" s="105"/>
    </row>
    <row r="62" spans="1:9" ht="19.5" customHeight="1">
      <c r="A62" s="98">
        <v>53</v>
      </c>
      <c r="B62" s="99">
        <v>201150121</v>
      </c>
      <c r="C62" s="100" t="s">
        <v>192</v>
      </c>
      <c r="D62" s="99">
        <v>7.2</v>
      </c>
      <c r="E62" s="101" t="s">
        <v>17</v>
      </c>
      <c r="F62" s="106">
        <v>73</v>
      </c>
      <c r="G62" s="103" t="str">
        <f t="shared" si="0"/>
        <v>Khá</v>
      </c>
      <c r="H62" s="104" t="s">
        <v>17</v>
      </c>
      <c r="I62" s="105"/>
    </row>
    <row r="63" spans="1:9" ht="19.5" customHeight="1">
      <c r="A63" s="98">
        <v>54</v>
      </c>
      <c r="B63" s="99">
        <v>201150123</v>
      </c>
      <c r="C63" s="100" t="s">
        <v>193</v>
      </c>
      <c r="D63" s="99">
        <v>6.35</v>
      </c>
      <c r="E63" s="101" t="s">
        <v>22</v>
      </c>
      <c r="F63" s="102">
        <v>66</v>
      </c>
      <c r="G63" s="103" t="str">
        <f t="shared" si="0"/>
        <v>TB khá</v>
      </c>
      <c r="H63" s="104" t="s">
        <v>22</v>
      </c>
      <c r="I63" s="105"/>
    </row>
    <row r="64" spans="1:9" ht="19.5" customHeight="1">
      <c r="A64" s="98">
        <v>55</v>
      </c>
      <c r="B64" s="99">
        <v>201150125</v>
      </c>
      <c r="C64" s="100" t="s">
        <v>194</v>
      </c>
      <c r="D64" s="99">
        <v>6.83</v>
      </c>
      <c r="E64" s="101" t="s">
        <v>22</v>
      </c>
      <c r="F64" s="102">
        <v>70</v>
      </c>
      <c r="G64" s="103" t="str">
        <f t="shared" si="0"/>
        <v>Khá</v>
      </c>
      <c r="H64" s="103" t="s">
        <v>22</v>
      </c>
      <c r="I64" s="105"/>
    </row>
    <row r="65" spans="1:9" ht="19.5" customHeight="1">
      <c r="A65" s="98">
        <v>56</v>
      </c>
      <c r="B65" s="99">
        <v>201150126</v>
      </c>
      <c r="C65" s="100" t="s">
        <v>195</v>
      </c>
      <c r="D65" s="99">
        <v>7.28</v>
      </c>
      <c r="E65" s="101" t="s">
        <v>17</v>
      </c>
      <c r="F65" s="102">
        <v>81</v>
      </c>
      <c r="G65" s="103" t="str">
        <f t="shared" si="0"/>
        <v>Tốt</v>
      </c>
      <c r="H65" s="103" t="s">
        <v>17</v>
      </c>
      <c r="I65" s="105"/>
    </row>
    <row r="66" spans="1:9" ht="19.5" customHeight="1">
      <c r="A66" s="98">
        <v>57</v>
      </c>
      <c r="B66" s="99">
        <v>201150129</v>
      </c>
      <c r="C66" s="100" t="s">
        <v>196</v>
      </c>
      <c r="D66" s="99">
        <v>6.55</v>
      </c>
      <c r="E66" s="101" t="s">
        <v>22</v>
      </c>
      <c r="F66" s="102">
        <v>61</v>
      </c>
      <c r="G66" s="103" t="str">
        <f t="shared" si="0"/>
        <v>TB khá</v>
      </c>
      <c r="H66" s="104" t="s">
        <v>22</v>
      </c>
      <c r="I66" s="105"/>
    </row>
    <row r="67" spans="1:9" ht="19.5" customHeight="1">
      <c r="A67" s="98">
        <v>58</v>
      </c>
      <c r="B67" s="99">
        <v>201150133</v>
      </c>
      <c r="C67" s="100" t="s">
        <v>197</v>
      </c>
      <c r="D67" s="99">
        <v>6.66</v>
      </c>
      <c r="E67" s="101" t="s">
        <v>22</v>
      </c>
      <c r="F67" s="102">
        <v>75</v>
      </c>
      <c r="G67" s="103" t="str">
        <f t="shared" si="0"/>
        <v>Khá</v>
      </c>
      <c r="H67" s="104" t="s">
        <v>22</v>
      </c>
      <c r="I67" s="105"/>
    </row>
    <row r="68" spans="1:9" ht="19.5" customHeight="1">
      <c r="A68" s="98">
        <v>59</v>
      </c>
      <c r="B68" s="99">
        <v>201150136</v>
      </c>
      <c r="C68" s="100" t="s">
        <v>198</v>
      </c>
      <c r="D68" s="99">
        <v>7.03</v>
      </c>
      <c r="E68" s="101" t="s">
        <v>17</v>
      </c>
      <c r="F68" s="102">
        <v>64</v>
      </c>
      <c r="G68" s="103" t="str">
        <f t="shared" si="0"/>
        <v>TB khá</v>
      </c>
      <c r="H68" s="105" t="s">
        <v>22</v>
      </c>
      <c r="I68" s="105"/>
    </row>
    <row r="69" spans="1:9" ht="19.5" customHeight="1">
      <c r="A69" s="98">
        <v>60</v>
      </c>
      <c r="B69" s="99">
        <v>201150137</v>
      </c>
      <c r="C69" s="100" t="s">
        <v>199</v>
      </c>
      <c r="D69" s="99">
        <v>7.7</v>
      </c>
      <c r="E69" s="101" t="s">
        <v>17</v>
      </c>
      <c r="F69" s="102">
        <v>83</v>
      </c>
      <c r="G69" s="103" t="str">
        <f t="shared" si="0"/>
        <v>Tốt</v>
      </c>
      <c r="H69" s="104" t="s">
        <v>17</v>
      </c>
      <c r="I69" s="105"/>
    </row>
    <row r="70" spans="1:9" ht="19.5" customHeight="1">
      <c r="A70" s="98">
        <v>61</v>
      </c>
      <c r="B70" s="99">
        <v>201150138</v>
      </c>
      <c r="C70" s="100" t="s">
        <v>200</v>
      </c>
      <c r="D70" s="99">
        <v>6.7</v>
      </c>
      <c r="E70" s="101" t="s">
        <v>22</v>
      </c>
      <c r="F70" s="102">
        <v>73</v>
      </c>
      <c r="G70" s="103" t="str">
        <f t="shared" si="0"/>
        <v>Khá</v>
      </c>
      <c r="H70" s="104" t="s">
        <v>22</v>
      </c>
      <c r="I70" s="105"/>
    </row>
    <row r="71" spans="1:9" ht="19.5" customHeight="1" thickBot="1">
      <c r="A71" s="98">
        <v>62</v>
      </c>
      <c r="B71" s="107">
        <v>201150141</v>
      </c>
      <c r="C71" s="108" t="s">
        <v>201</v>
      </c>
      <c r="D71" s="107">
        <v>7.08</v>
      </c>
      <c r="E71" s="109" t="s">
        <v>17</v>
      </c>
      <c r="F71" s="102">
        <v>62</v>
      </c>
      <c r="G71" s="103" t="str">
        <f t="shared" si="0"/>
        <v>TB khá</v>
      </c>
      <c r="H71" s="105" t="s">
        <v>22</v>
      </c>
      <c r="I71" s="105"/>
    </row>
    <row r="72" spans="5:9" ht="19.5" customHeight="1">
      <c r="E72" s="111" t="s">
        <v>202</v>
      </c>
      <c r="F72" s="111"/>
      <c r="G72" s="111"/>
      <c r="H72" s="111"/>
      <c r="I72" s="111"/>
    </row>
    <row r="73" spans="2:9" ht="16.5">
      <c r="B73" s="112"/>
      <c r="C73" s="112"/>
      <c r="D73" s="112"/>
      <c r="F73" s="112" t="s">
        <v>203</v>
      </c>
      <c r="G73" s="112"/>
      <c r="H73" s="112"/>
      <c r="I73" s="88"/>
    </row>
    <row r="74" spans="2:9" ht="16.5">
      <c r="B74" s="112" t="s">
        <v>204</v>
      </c>
      <c r="C74" s="112"/>
      <c r="G74" s="86"/>
      <c r="I74" s="86"/>
    </row>
    <row r="75" spans="7:9" ht="16.5">
      <c r="G75" s="86"/>
      <c r="I75" s="86"/>
    </row>
    <row r="76" spans="6:8" ht="16.5">
      <c r="F76" s="113" t="s">
        <v>205</v>
      </c>
      <c r="G76" s="113"/>
      <c r="H76" s="113"/>
    </row>
    <row r="79" spans="3:9" ht="16.5">
      <c r="C79" s="86"/>
      <c r="D79" s="114"/>
      <c r="E79" s="114"/>
      <c r="F79" s="114"/>
      <c r="G79" s="115"/>
      <c r="H79" s="115"/>
      <c r="I79" s="115"/>
    </row>
    <row r="80" spans="1:9" ht="16.5">
      <c r="A80" s="116"/>
      <c r="C80" s="95" t="s">
        <v>69</v>
      </c>
      <c r="D80" s="117" t="s">
        <v>70</v>
      </c>
      <c r="E80" s="117" t="s">
        <v>71</v>
      </c>
      <c r="F80" s="117" t="s">
        <v>72</v>
      </c>
      <c r="G80" s="117" t="s">
        <v>73</v>
      </c>
      <c r="H80" s="117" t="s">
        <v>74</v>
      </c>
      <c r="I80" s="117" t="s">
        <v>206</v>
      </c>
    </row>
    <row r="81" spans="1:10" ht="16.5">
      <c r="A81" s="116"/>
      <c r="B81" s="118" t="s">
        <v>8</v>
      </c>
      <c r="C81" s="119"/>
      <c r="D81" s="119">
        <f>COUNTIF($E$10:$E$71,"Giỏi")</f>
        <v>0</v>
      </c>
      <c r="E81" s="119">
        <f>COUNTIF($E$10:$E$71,"Khá")</f>
        <v>33</v>
      </c>
      <c r="F81" s="119">
        <f>COUNTIF($E$10:$E$71,"TB khá")</f>
        <v>29</v>
      </c>
      <c r="G81" s="119">
        <f>COUNTIF($E$10:$E$71,"Trung Bình")</f>
        <v>0</v>
      </c>
      <c r="H81" s="119">
        <f>COUNTIF($E$10:$E$71,"Yếu")</f>
        <v>0</v>
      </c>
      <c r="I81" s="119">
        <f>COUNTIF($E$10:$E$71,"Kém")</f>
        <v>0</v>
      </c>
      <c r="J81" s="86">
        <f>SUM(C81:I81)</f>
        <v>62</v>
      </c>
    </row>
    <row r="82" spans="1:10" ht="16.5">
      <c r="A82" s="116"/>
      <c r="B82" s="118"/>
      <c r="C82" s="119"/>
      <c r="D82" s="120"/>
      <c r="E82" s="119"/>
      <c r="F82" s="120"/>
      <c r="G82" s="120"/>
      <c r="H82" s="119"/>
      <c r="I82" s="119"/>
      <c r="J82" s="86">
        <f aca="true" t="shared" si="1" ref="J82:J87">SUM(C82:I82)</f>
        <v>0</v>
      </c>
    </row>
    <row r="83" spans="2:10" ht="16.5">
      <c r="B83" s="118"/>
      <c r="C83" s="95" t="s">
        <v>69</v>
      </c>
      <c r="D83" s="117" t="s">
        <v>76</v>
      </c>
      <c r="E83" s="117" t="s">
        <v>71</v>
      </c>
      <c r="F83" s="117" t="s">
        <v>72</v>
      </c>
      <c r="G83" s="117" t="s">
        <v>73</v>
      </c>
      <c r="H83" s="117" t="s">
        <v>74</v>
      </c>
      <c r="I83" s="117" t="s">
        <v>206</v>
      </c>
      <c r="J83" s="86">
        <f t="shared" si="1"/>
        <v>0</v>
      </c>
    </row>
    <row r="84" spans="2:10" ht="16.5">
      <c r="B84" s="118" t="s">
        <v>9</v>
      </c>
      <c r="C84" s="119">
        <f>COUNTIF(G10:G71,"Xuất sắc")</f>
        <v>2</v>
      </c>
      <c r="D84" s="119">
        <f>COUNTIF(G10:G71,"Tốt")</f>
        <v>14</v>
      </c>
      <c r="E84" s="119">
        <f>COUNTIF($G$10:$G$73,"Khá")</f>
        <v>22</v>
      </c>
      <c r="F84" s="119">
        <f>COUNTIF($G$10:$G$73,"TB khá")</f>
        <v>20</v>
      </c>
      <c r="G84" s="119">
        <f>COUNTIF($G$10:$G$73,"Trung Bình")</f>
        <v>4</v>
      </c>
      <c r="H84" s="119">
        <f>COUNTIF($G$10:$G$73,"Yếu")</f>
        <v>0</v>
      </c>
      <c r="I84" s="119">
        <f>COUNTIF($G$10:$G$71,"Kém")</f>
        <v>0</v>
      </c>
      <c r="J84" s="86">
        <f t="shared" si="1"/>
        <v>62</v>
      </c>
    </row>
    <row r="85" spans="2:10" ht="16.5">
      <c r="B85" s="118"/>
      <c r="C85" s="119"/>
      <c r="D85" s="120"/>
      <c r="E85" s="119"/>
      <c r="F85" s="120"/>
      <c r="G85" s="120"/>
      <c r="H85" s="119"/>
      <c r="I85" s="119"/>
      <c r="J85" s="86">
        <f t="shared" si="1"/>
        <v>0</v>
      </c>
    </row>
    <row r="86" spans="2:10" ht="16.5">
      <c r="B86" s="118"/>
      <c r="C86" s="95" t="s">
        <v>69</v>
      </c>
      <c r="D86" s="117" t="s">
        <v>16</v>
      </c>
      <c r="E86" s="117" t="s">
        <v>71</v>
      </c>
      <c r="F86" s="117" t="s">
        <v>72</v>
      </c>
      <c r="G86" s="117" t="s">
        <v>73</v>
      </c>
      <c r="H86" s="117" t="s">
        <v>74</v>
      </c>
      <c r="I86" s="117" t="s">
        <v>206</v>
      </c>
      <c r="J86" s="86">
        <f t="shared" si="1"/>
        <v>0</v>
      </c>
    </row>
    <row r="87" spans="2:10" ht="16.5">
      <c r="B87" s="121" t="s">
        <v>77</v>
      </c>
      <c r="C87" s="119">
        <f>COUNTIF($H$10:$H$71,"Xuất sắc")</f>
        <v>0</v>
      </c>
      <c r="D87" s="119">
        <f>COUNTIF($H$10:$H$71,"Giỏi")</f>
        <v>0</v>
      </c>
      <c r="E87" s="119">
        <f>COUNTIF($H$10:$H$71,"Khá")</f>
        <v>28</v>
      </c>
      <c r="F87" s="119">
        <f>COUNTIF($H$10:$H$71,"TB khá")</f>
        <v>30</v>
      </c>
      <c r="G87" s="119">
        <f>COUNTIF($H$10:$H$71,"Trung Bình")</f>
        <v>4</v>
      </c>
      <c r="H87" s="119">
        <f>COUNTIF($H$10:$H$71,"Yếu")</f>
        <v>0</v>
      </c>
      <c r="I87" s="119">
        <f>COUNTIF($H$10:$H$71,"Kém")</f>
        <v>0</v>
      </c>
      <c r="J87" s="86">
        <f t="shared" si="1"/>
        <v>62</v>
      </c>
    </row>
    <row r="88" spans="1:224" ht="16.5">
      <c r="A88" s="122"/>
      <c r="B88" s="122"/>
      <c r="C88" s="122"/>
      <c r="D88" s="123"/>
      <c r="E88" s="123"/>
      <c r="F88" s="122"/>
      <c r="G88" s="122"/>
      <c r="H88" s="124"/>
      <c r="I88" s="123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2"/>
      <c r="GL88" s="122"/>
      <c r="GM88" s="122"/>
      <c r="GN88" s="122"/>
      <c r="GO88" s="122"/>
      <c r="GP88" s="122"/>
      <c r="GQ88" s="122"/>
      <c r="GR88" s="122"/>
      <c r="GS88" s="122"/>
      <c r="GT88" s="122"/>
      <c r="GU88" s="122"/>
      <c r="GV88" s="122"/>
      <c r="GW88" s="122"/>
      <c r="GX88" s="122"/>
      <c r="GY88" s="122"/>
      <c r="GZ88" s="122"/>
      <c r="HA88" s="122"/>
      <c r="HB88" s="122"/>
      <c r="HC88" s="122"/>
      <c r="HD88" s="122"/>
      <c r="HE88" s="122"/>
      <c r="HF88" s="122"/>
      <c r="HG88" s="122"/>
      <c r="HH88" s="122"/>
      <c r="HI88" s="122"/>
      <c r="HJ88" s="122"/>
      <c r="HK88" s="122"/>
      <c r="HL88" s="122"/>
      <c r="HM88" s="122"/>
      <c r="HN88" s="122"/>
      <c r="HO88" s="122"/>
      <c r="HP88" s="122"/>
    </row>
    <row r="89" spans="1:197" ht="16.5">
      <c r="A89" s="122"/>
      <c r="B89" s="122"/>
      <c r="C89" s="125"/>
      <c r="D89" s="123"/>
      <c r="E89" s="123"/>
      <c r="F89" s="122"/>
      <c r="G89" s="123"/>
      <c r="H89" s="123"/>
      <c r="I89" s="123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2"/>
      <c r="GL89" s="122"/>
      <c r="GM89" s="122"/>
      <c r="GN89" s="122"/>
      <c r="GO89" s="122"/>
    </row>
  </sheetData>
  <sheetProtection/>
  <autoFilter ref="A9:HP74"/>
  <mergeCells count="14">
    <mergeCell ref="I8:I9"/>
    <mergeCell ref="E72:I72"/>
    <mergeCell ref="B73:D73"/>
    <mergeCell ref="F73:H73"/>
    <mergeCell ref="B74:C74"/>
    <mergeCell ref="F76:H76"/>
    <mergeCell ref="C5:G5"/>
    <mergeCell ref="C6:G6"/>
    <mergeCell ref="C7:G7"/>
    <mergeCell ref="A8:A9"/>
    <mergeCell ref="B8:B9"/>
    <mergeCell ref="C8:C9"/>
    <mergeCell ref="D8:E8"/>
    <mergeCell ref="F8:G8"/>
  </mergeCells>
  <printOptions/>
  <pageMargins left="0.5" right="0" top="0.25" bottom="0.2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8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.28125" style="134" customWidth="1"/>
    <col min="2" max="2" width="15.7109375" style="134" customWidth="1"/>
    <col min="3" max="3" width="35.140625" style="159" customWidth="1"/>
    <col min="4" max="4" width="11.28125" style="160" customWidth="1"/>
    <col min="5" max="5" width="12.57421875" style="160" customWidth="1"/>
    <col min="6" max="6" width="11.28125" style="134" customWidth="1"/>
    <col min="7" max="7" width="13.00390625" style="160" customWidth="1"/>
    <col min="8" max="8" width="13.8515625" style="160" customWidth="1"/>
    <col min="9" max="9" width="13.140625" style="160" customWidth="1"/>
    <col min="10" max="16384" width="9.140625" style="134" customWidth="1"/>
  </cols>
  <sheetData>
    <row r="1" spans="1:8" s="86" customFormat="1" ht="16.5">
      <c r="A1" s="126" t="s">
        <v>0</v>
      </c>
      <c r="B1" s="126"/>
      <c r="C1" s="126"/>
      <c r="D1" s="85"/>
      <c r="E1" s="85"/>
      <c r="F1" s="85"/>
      <c r="G1" s="85"/>
      <c r="H1" s="85"/>
    </row>
    <row r="2" spans="1:8" s="86" customFormat="1" ht="16.5">
      <c r="A2" s="126" t="s">
        <v>135</v>
      </c>
      <c r="B2" s="126"/>
      <c r="C2" s="126"/>
      <c r="D2" s="85"/>
      <c r="E2" s="85"/>
      <c r="F2" s="85"/>
      <c r="G2" s="85"/>
      <c r="H2" s="85"/>
    </row>
    <row r="3" spans="1:8" s="86" customFormat="1" ht="16.5">
      <c r="A3" s="127" t="s">
        <v>207</v>
      </c>
      <c r="B3" s="127"/>
      <c r="C3" s="127"/>
      <c r="D3" s="85"/>
      <c r="E3" s="85"/>
      <c r="F3" s="85"/>
      <c r="G3" s="85"/>
      <c r="H3" s="85"/>
    </row>
    <row r="4" spans="1:8" s="86" customFormat="1" ht="16.5">
      <c r="A4" s="127"/>
      <c r="B4" s="128"/>
      <c r="C4" s="128"/>
      <c r="D4" s="88"/>
      <c r="E4" s="88"/>
      <c r="F4" s="85"/>
      <c r="G4" s="85"/>
      <c r="H4" s="85"/>
    </row>
    <row r="5" spans="3:9" s="86" customFormat="1" ht="18" customHeight="1">
      <c r="C5" s="89" t="s">
        <v>137</v>
      </c>
      <c r="D5" s="89"/>
      <c r="E5" s="89"/>
      <c r="F5" s="89"/>
      <c r="G5" s="89"/>
      <c r="H5" s="88"/>
      <c r="I5" s="87"/>
    </row>
    <row r="6" spans="3:9" s="86" customFormat="1" ht="16.5" customHeight="1">
      <c r="C6" s="89" t="s">
        <v>138</v>
      </c>
      <c r="D6" s="89"/>
      <c r="E6" s="89"/>
      <c r="F6" s="89"/>
      <c r="G6" s="89"/>
      <c r="H6" s="88" t="s">
        <v>139</v>
      </c>
      <c r="I6" s="87"/>
    </row>
    <row r="7" spans="3:9" s="86" customFormat="1" ht="21" customHeight="1">
      <c r="C7" s="90" t="s">
        <v>208</v>
      </c>
      <c r="D7" s="90"/>
      <c r="E7" s="90"/>
      <c r="F7" s="90"/>
      <c r="G7" s="90"/>
      <c r="H7" s="88"/>
      <c r="I7" s="87"/>
    </row>
    <row r="8" spans="1:9" ht="15.75" customHeight="1">
      <c r="A8" s="129" t="s">
        <v>5</v>
      </c>
      <c r="B8" s="129" t="s">
        <v>83</v>
      </c>
      <c r="C8" s="130" t="s">
        <v>84</v>
      </c>
      <c r="D8" s="131" t="s">
        <v>8</v>
      </c>
      <c r="E8" s="132"/>
      <c r="F8" s="131" t="s">
        <v>9</v>
      </c>
      <c r="G8" s="132"/>
      <c r="H8" s="133" t="s">
        <v>85</v>
      </c>
      <c r="I8" s="129" t="s">
        <v>11</v>
      </c>
    </row>
    <row r="9" spans="1:9" ht="28.5" customHeight="1">
      <c r="A9" s="135"/>
      <c r="B9" s="135"/>
      <c r="C9" s="136"/>
      <c r="D9" s="133" t="s">
        <v>12</v>
      </c>
      <c r="E9" s="133" t="s">
        <v>10</v>
      </c>
      <c r="F9" s="133" t="s">
        <v>13</v>
      </c>
      <c r="G9" s="133" t="s">
        <v>10</v>
      </c>
      <c r="H9" s="133" t="s">
        <v>14</v>
      </c>
      <c r="I9" s="135"/>
    </row>
    <row r="10" spans="1:9" ht="19.5" customHeight="1">
      <c r="A10" s="137">
        <v>1</v>
      </c>
      <c r="B10" s="138">
        <v>201150002</v>
      </c>
      <c r="C10" s="139" t="s">
        <v>209</v>
      </c>
      <c r="D10" s="138">
        <v>6.26</v>
      </c>
      <c r="E10" s="138" t="s">
        <v>22</v>
      </c>
      <c r="F10" s="140">
        <v>72</v>
      </c>
      <c r="G10" s="141" t="s">
        <v>17</v>
      </c>
      <c r="H10" s="142" t="s">
        <v>23</v>
      </c>
      <c r="I10" s="143"/>
    </row>
    <row r="11" spans="1:224" ht="19.5" customHeight="1">
      <c r="A11" s="98">
        <v>2</v>
      </c>
      <c r="B11" s="99">
        <v>201150003</v>
      </c>
      <c r="C11" s="100" t="s">
        <v>210</v>
      </c>
      <c r="D11" s="99">
        <v>7.2</v>
      </c>
      <c r="E11" s="99" t="s">
        <v>17</v>
      </c>
      <c r="F11" s="144">
        <v>84</v>
      </c>
      <c r="G11" s="103" t="str">
        <f aca="true" t="shared" si="0" ref="G11:G66">IF(F11&lt;30,"Kém",IF(F11&lt;50,"Yếu",IF(F11&lt;60,"Trung bình",IF(F11&lt;70,"TB khá",IF(F11&lt;80,"Khá",IF(F11&lt;90,"Tốt","Xuất sắc"))))))</f>
        <v>Tốt</v>
      </c>
      <c r="H11" s="103" t="s">
        <v>17</v>
      </c>
      <c r="I11" s="10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</row>
    <row r="12" spans="1:9" s="86" customFormat="1" ht="19.5" customHeight="1">
      <c r="A12" s="98">
        <v>3</v>
      </c>
      <c r="B12" s="99">
        <v>201150006</v>
      </c>
      <c r="C12" s="100" t="s">
        <v>211</v>
      </c>
      <c r="D12" s="99">
        <v>6.7</v>
      </c>
      <c r="E12" s="99" t="s">
        <v>22</v>
      </c>
      <c r="F12" s="144">
        <v>70</v>
      </c>
      <c r="G12" s="103" t="str">
        <f t="shared" si="0"/>
        <v>Khá</v>
      </c>
      <c r="H12" s="103" t="s">
        <v>23</v>
      </c>
      <c r="I12" s="105"/>
    </row>
    <row r="13" spans="1:9" s="86" customFormat="1" ht="19.5" customHeight="1">
      <c r="A13" s="137">
        <v>4</v>
      </c>
      <c r="B13" s="99">
        <v>201150012</v>
      </c>
      <c r="C13" s="100" t="s">
        <v>212</v>
      </c>
      <c r="D13" s="99">
        <v>6.5</v>
      </c>
      <c r="E13" s="99" t="s">
        <v>22</v>
      </c>
      <c r="F13" s="145">
        <v>70</v>
      </c>
      <c r="G13" s="103" t="str">
        <f t="shared" si="0"/>
        <v>Khá</v>
      </c>
      <c r="H13" s="104" t="s">
        <v>23</v>
      </c>
      <c r="I13" s="105"/>
    </row>
    <row r="14" spans="1:9" s="86" customFormat="1" ht="19.5" customHeight="1">
      <c r="A14" s="98">
        <v>5</v>
      </c>
      <c r="B14" s="99">
        <v>201150014</v>
      </c>
      <c r="C14" s="100" t="s">
        <v>213</v>
      </c>
      <c r="D14" s="99">
        <v>6.5</v>
      </c>
      <c r="E14" s="99" t="s">
        <v>22</v>
      </c>
      <c r="F14" s="145">
        <v>65</v>
      </c>
      <c r="G14" s="103" t="str">
        <f t="shared" si="0"/>
        <v>TB khá</v>
      </c>
      <c r="H14" s="104" t="s">
        <v>23</v>
      </c>
      <c r="I14" s="105"/>
    </row>
    <row r="15" spans="1:9" s="86" customFormat="1" ht="19.5" customHeight="1">
      <c r="A15" s="98">
        <v>6</v>
      </c>
      <c r="B15" s="99">
        <v>201150017</v>
      </c>
      <c r="C15" s="100" t="s">
        <v>214</v>
      </c>
      <c r="D15" s="99">
        <v>6.78</v>
      </c>
      <c r="E15" s="99" t="s">
        <v>22</v>
      </c>
      <c r="F15" s="145">
        <v>56</v>
      </c>
      <c r="G15" s="103" t="str">
        <f t="shared" si="0"/>
        <v>Trung bình</v>
      </c>
      <c r="H15" s="103" t="s">
        <v>36</v>
      </c>
      <c r="I15" s="105"/>
    </row>
    <row r="16" spans="1:9" s="86" customFormat="1" ht="19.5" customHeight="1">
      <c r="A16" s="137">
        <v>7</v>
      </c>
      <c r="B16" s="99">
        <v>201150018</v>
      </c>
      <c r="C16" s="100" t="s">
        <v>215</v>
      </c>
      <c r="D16" s="99">
        <v>6.95</v>
      </c>
      <c r="E16" s="99" t="s">
        <v>22</v>
      </c>
      <c r="F16" s="145">
        <v>63</v>
      </c>
      <c r="G16" s="103" t="str">
        <f t="shared" si="0"/>
        <v>TB khá</v>
      </c>
      <c r="H16" s="104" t="s">
        <v>23</v>
      </c>
      <c r="I16" s="105"/>
    </row>
    <row r="17" spans="1:9" s="86" customFormat="1" ht="19.5" customHeight="1">
      <c r="A17" s="98">
        <v>8</v>
      </c>
      <c r="B17" s="99">
        <v>201150019</v>
      </c>
      <c r="C17" s="100" t="s">
        <v>216</v>
      </c>
      <c r="D17" s="99">
        <v>7.41</v>
      </c>
      <c r="E17" s="99" t="s">
        <v>17</v>
      </c>
      <c r="F17" s="145">
        <v>81</v>
      </c>
      <c r="G17" s="103" t="str">
        <f t="shared" si="0"/>
        <v>Tốt</v>
      </c>
      <c r="H17" s="104" t="s">
        <v>17</v>
      </c>
      <c r="I17" s="105"/>
    </row>
    <row r="18" spans="1:9" s="86" customFormat="1" ht="19.5" customHeight="1">
      <c r="A18" s="98">
        <v>9</v>
      </c>
      <c r="B18" s="99">
        <v>201150022</v>
      </c>
      <c r="C18" s="100" t="s">
        <v>217</v>
      </c>
      <c r="D18" s="99">
        <v>6.9</v>
      </c>
      <c r="E18" s="99" t="s">
        <v>22</v>
      </c>
      <c r="F18" s="145">
        <v>70</v>
      </c>
      <c r="G18" s="103" t="str">
        <f t="shared" si="0"/>
        <v>Khá</v>
      </c>
      <c r="H18" s="105" t="s">
        <v>22</v>
      </c>
      <c r="I18" s="105"/>
    </row>
    <row r="19" spans="1:9" s="86" customFormat="1" ht="19.5" customHeight="1">
      <c r="A19" s="137">
        <v>10</v>
      </c>
      <c r="B19" s="99">
        <v>201150024</v>
      </c>
      <c r="C19" s="100" t="s">
        <v>218</v>
      </c>
      <c r="D19" s="99">
        <v>7.02</v>
      </c>
      <c r="E19" s="99" t="s">
        <v>17</v>
      </c>
      <c r="F19" s="145">
        <v>60</v>
      </c>
      <c r="G19" s="103" t="str">
        <f t="shared" si="0"/>
        <v>TB khá</v>
      </c>
      <c r="H19" s="104" t="s">
        <v>23</v>
      </c>
      <c r="I19" s="105"/>
    </row>
    <row r="20" spans="1:9" s="86" customFormat="1" ht="19.5" customHeight="1">
      <c r="A20" s="98">
        <v>11</v>
      </c>
      <c r="B20" s="99">
        <v>201150027</v>
      </c>
      <c r="C20" s="100" t="s">
        <v>219</v>
      </c>
      <c r="D20" s="99">
        <v>7.59</v>
      </c>
      <c r="E20" s="99" t="s">
        <v>17</v>
      </c>
      <c r="F20" s="145">
        <v>78</v>
      </c>
      <c r="G20" s="103" t="str">
        <f t="shared" si="0"/>
        <v>Khá</v>
      </c>
      <c r="H20" s="104" t="s">
        <v>17</v>
      </c>
      <c r="I20" s="105"/>
    </row>
    <row r="21" spans="1:9" s="86" customFormat="1" ht="19.5" customHeight="1">
      <c r="A21" s="98">
        <v>12</v>
      </c>
      <c r="B21" s="99">
        <v>201150028</v>
      </c>
      <c r="C21" s="100" t="s">
        <v>219</v>
      </c>
      <c r="D21" s="99">
        <v>6.98</v>
      </c>
      <c r="E21" s="99" t="s">
        <v>22</v>
      </c>
      <c r="F21" s="145">
        <v>54</v>
      </c>
      <c r="G21" s="103" t="str">
        <f t="shared" si="0"/>
        <v>Trung bình</v>
      </c>
      <c r="H21" s="103" t="s">
        <v>36</v>
      </c>
      <c r="I21" s="105"/>
    </row>
    <row r="22" spans="1:9" s="86" customFormat="1" ht="19.5" customHeight="1">
      <c r="A22" s="137">
        <v>13</v>
      </c>
      <c r="B22" s="99">
        <v>201150034</v>
      </c>
      <c r="C22" s="100" t="s">
        <v>220</v>
      </c>
      <c r="D22" s="99">
        <v>6.58</v>
      </c>
      <c r="E22" s="99" t="s">
        <v>22</v>
      </c>
      <c r="F22" s="145">
        <v>64</v>
      </c>
      <c r="G22" s="103" t="str">
        <f t="shared" si="0"/>
        <v>TB khá</v>
      </c>
      <c r="H22" s="105" t="s">
        <v>23</v>
      </c>
      <c r="I22" s="105"/>
    </row>
    <row r="23" spans="1:9" s="86" customFormat="1" ht="19.5" customHeight="1">
      <c r="A23" s="98">
        <v>14</v>
      </c>
      <c r="B23" s="99">
        <v>201150035</v>
      </c>
      <c r="C23" s="100" t="s">
        <v>221</v>
      </c>
      <c r="D23" s="99">
        <v>6.61</v>
      </c>
      <c r="E23" s="99" t="s">
        <v>22</v>
      </c>
      <c r="F23" s="145">
        <v>70</v>
      </c>
      <c r="G23" s="103" t="str">
        <f t="shared" si="0"/>
        <v>Khá</v>
      </c>
      <c r="H23" s="104" t="s">
        <v>23</v>
      </c>
      <c r="I23" s="105"/>
    </row>
    <row r="24" spans="1:9" s="86" customFormat="1" ht="19.5" customHeight="1">
      <c r="A24" s="98">
        <v>15</v>
      </c>
      <c r="B24" s="99">
        <v>201150036</v>
      </c>
      <c r="C24" s="100" t="s">
        <v>222</v>
      </c>
      <c r="D24" s="99">
        <v>7.49</v>
      </c>
      <c r="E24" s="99" t="s">
        <v>17</v>
      </c>
      <c r="F24" s="145">
        <v>74</v>
      </c>
      <c r="G24" s="103" t="str">
        <f t="shared" si="0"/>
        <v>Khá</v>
      </c>
      <c r="H24" s="104" t="s">
        <v>17</v>
      </c>
      <c r="I24" s="105"/>
    </row>
    <row r="25" spans="1:9" s="86" customFormat="1" ht="19.5" customHeight="1">
      <c r="A25" s="137">
        <v>16</v>
      </c>
      <c r="B25" s="99">
        <v>201150037</v>
      </c>
      <c r="C25" s="100" t="s">
        <v>223</v>
      </c>
      <c r="D25" s="99">
        <v>7.15</v>
      </c>
      <c r="E25" s="99" t="s">
        <v>17</v>
      </c>
      <c r="F25" s="145">
        <v>73</v>
      </c>
      <c r="G25" s="103" t="str">
        <f t="shared" si="0"/>
        <v>Khá</v>
      </c>
      <c r="H25" s="103" t="s">
        <v>17</v>
      </c>
      <c r="I25" s="105"/>
    </row>
    <row r="26" spans="1:9" s="86" customFormat="1" ht="19.5" customHeight="1">
      <c r="A26" s="98">
        <v>17</v>
      </c>
      <c r="B26" s="99">
        <v>201150038</v>
      </c>
      <c r="C26" s="100" t="s">
        <v>224</v>
      </c>
      <c r="D26" s="99">
        <v>7.18</v>
      </c>
      <c r="E26" s="99" t="s">
        <v>17</v>
      </c>
      <c r="F26" s="145">
        <v>83</v>
      </c>
      <c r="G26" s="103" t="str">
        <f t="shared" si="0"/>
        <v>Tốt</v>
      </c>
      <c r="H26" s="103" t="s">
        <v>17</v>
      </c>
      <c r="I26" s="105"/>
    </row>
    <row r="27" spans="1:9" s="86" customFormat="1" ht="19.5" customHeight="1">
      <c r="A27" s="98">
        <v>18</v>
      </c>
      <c r="B27" s="99">
        <v>201150041</v>
      </c>
      <c r="C27" s="100" t="s">
        <v>21</v>
      </c>
      <c r="D27" s="99">
        <v>7.29</v>
      </c>
      <c r="E27" s="99" t="s">
        <v>17</v>
      </c>
      <c r="F27" s="145">
        <v>68</v>
      </c>
      <c r="G27" s="103" t="str">
        <f t="shared" si="0"/>
        <v>TB khá</v>
      </c>
      <c r="H27" s="104" t="s">
        <v>23</v>
      </c>
      <c r="I27" s="105"/>
    </row>
    <row r="28" spans="1:9" s="86" customFormat="1" ht="19.5" customHeight="1">
      <c r="A28" s="137">
        <v>19</v>
      </c>
      <c r="B28" s="99">
        <v>201150044</v>
      </c>
      <c r="C28" s="100" t="s">
        <v>225</v>
      </c>
      <c r="D28" s="99">
        <v>6.86</v>
      </c>
      <c r="E28" s="99" t="s">
        <v>22</v>
      </c>
      <c r="F28" s="145">
        <v>61</v>
      </c>
      <c r="G28" s="103" t="str">
        <f t="shared" si="0"/>
        <v>TB khá</v>
      </c>
      <c r="H28" s="104" t="s">
        <v>23</v>
      </c>
      <c r="I28" s="105"/>
    </row>
    <row r="29" spans="1:9" s="86" customFormat="1" ht="19.5" customHeight="1">
      <c r="A29" s="98">
        <v>20</v>
      </c>
      <c r="B29" s="99">
        <v>201150048</v>
      </c>
      <c r="C29" s="100" t="s">
        <v>226</v>
      </c>
      <c r="D29" s="99">
        <v>6.91</v>
      </c>
      <c r="E29" s="99" t="s">
        <v>22</v>
      </c>
      <c r="F29" s="145">
        <v>61</v>
      </c>
      <c r="G29" s="103" t="str">
        <f t="shared" si="0"/>
        <v>TB khá</v>
      </c>
      <c r="H29" s="104" t="s">
        <v>23</v>
      </c>
      <c r="I29" s="105"/>
    </row>
    <row r="30" spans="1:9" s="86" customFormat="1" ht="19.5" customHeight="1">
      <c r="A30" s="98">
        <v>21</v>
      </c>
      <c r="B30" s="99">
        <v>201150050</v>
      </c>
      <c r="C30" s="100" t="s">
        <v>227</v>
      </c>
      <c r="D30" s="99">
        <v>6.32</v>
      </c>
      <c r="E30" s="99" t="s">
        <v>22</v>
      </c>
      <c r="F30" s="145">
        <v>50</v>
      </c>
      <c r="G30" s="103" t="str">
        <f t="shared" si="0"/>
        <v>Trung bình</v>
      </c>
      <c r="H30" s="104" t="s">
        <v>36</v>
      </c>
      <c r="I30" s="105"/>
    </row>
    <row r="31" spans="1:9" s="86" customFormat="1" ht="19.5" customHeight="1">
      <c r="A31" s="137">
        <v>22</v>
      </c>
      <c r="B31" s="99">
        <v>201150055</v>
      </c>
      <c r="C31" s="100" t="s">
        <v>228</v>
      </c>
      <c r="D31" s="99">
        <v>6.35</v>
      </c>
      <c r="E31" s="99" t="s">
        <v>22</v>
      </c>
      <c r="F31" s="145">
        <v>68</v>
      </c>
      <c r="G31" s="103" t="str">
        <f t="shared" si="0"/>
        <v>TB khá</v>
      </c>
      <c r="H31" s="104" t="s">
        <v>23</v>
      </c>
      <c r="I31" s="105"/>
    </row>
    <row r="32" spans="1:9" s="86" customFormat="1" ht="19.5" customHeight="1">
      <c r="A32" s="98">
        <v>23</v>
      </c>
      <c r="B32" s="99">
        <v>201150056</v>
      </c>
      <c r="C32" s="100" t="s">
        <v>229</v>
      </c>
      <c r="D32" s="99">
        <v>7.43</v>
      </c>
      <c r="E32" s="99" t="s">
        <v>17</v>
      </c>
      <c r="F32" s="145">
        <v>79</v>
      </c>
      <c r="G32" s="103" t="str">
        <f t="shared" si="0"/>
        <v>Khá</v>
      </c>
      <c r="H32" s="104" t="s">
        <v>17</v>
      </c>
      <c r="I32" s="105"/>
    </row>
    <row r="33" spans="1:9" s="86" customFormat="1" ht="19.5" customHeight="1">
      <c r="A33" s="98">
        <v>24</v>
      </c>
      <c r="B33" s="99">
        <v>201150058</v>
      </c>
      <c r="C33" s="100" t="s">
        <v>230</v>
      </c>
      <c r="D33" s="99">
        <v>6.93</v>
      </c>
      <c r="E33" s="99" t="s">
        <v>22</v>
      </c>
      <c r="F33" s="145">
        <v>85</v>
      </c>
      <c r="G33" s="103" t="str">
        <f t="shared" si="0"/>
        <v>Tốt</v>
      </c>
      <c r="H33" s="104" t="s">
        <v>23</v>
      </c>
      <c r="I33" s="105"/>
    </row>
    <row r="34" spans="1:9" s="86" customFormat="1" ht="19.5" customHeight="1">
      <c r="A34" s="137">
        <v>25</v>
      </c>
      <c r="B34" s="99">
        <v>201150060</v>
      </c>
      <c r="C34" s="100" t="s">
        <v>231</v>
      </c>
      <c r="D34" s="99">
        <v>6.21</v>
      </c>
      <c r="E34" s="99" t="s">
        <v>22</v>
      </c>
      <c r="F34" s="145">
        <v>82</v>
      </c>
      <c r="G34" s="103" t="str">
        <f t="shared" si="0"/>
        <v>Tốt</v>
      </c>
      <c r="H34" s="104" t="s">
        <v>23</v>
      </c>
      <c r="I34" s="105"/>
    </row>
    <row r="35" spans="1:9" s="86" customFormat="1" ht="19.5" customHeight="1">
      <c r="A35" s="98">
        <v>26</v>
      </c>
      <c r="B35" s="99">
        <v>201150061</v>
      </c>
      <c r="C35" s="100" t="s">
        <v>232</v>
      </c>
      <c r="D35" s="99">
        <v>7.12</v>
      </c>
      <c r="E35" s="99" t="s">
        <v>17</v>
      </c>
      <c r="F35" s="145">
        <v>66</v>
      </c>
      <c r="G35" s="103" t="str">
        <f t="shared" si="0"/>
        <v>TB khá</v>
      </c>
      <c r="H35" s="104" t="s">
        <v>23</v>
      </c>
      <c r="I35" s="105"/>
    </row>
    <row r="36" spans="1:9" s="86" customFormat="1" ht="19.5" customHeight="1">
      <c r="A36" s="98">
        <v>27</v>
      </c>
      <c r="B36" s="99">
        <v>201150067</v>
      </c>
      <c r="C36" s="100" t="s">
        <v>233</v>
      </c>
      <c r="D36" s="99">
        <v>7.26</v>
      </c>
      <c r="E36" s="99" t="s">
        <v>17</v>
      </c>
      <c r="F36" s="145">
        <v>70</v>
      </c>
      <c r="G36" s="103" t="str">
        <f t="shared" si="0"/>
        <v>Khá</v>
      </c>
      <c r="H36" s="105" t="s">
        <v>17</v>
      </c>
      <c r="I36" s="105"/>
    </row>
    <row r="37" spans="1:9" s="86" customFormat="1" ht="19.5" customHeight="1">
      <c r="A37" s="137">
        <v>28</v>
      </c>
      <c r="B37" s="99">
        <v>201150068</v>
      </c>
      <c r="C37" s="100" t="s">
        <v>234</v>
      </c>
      <c r="D37" s="99">
        <v>6.96</v>
      </c>
      <c r="E37" s="99" t="s">
        <v>22</v>
      </c>
      <c r="F37" s="145">
        <v>61</v>
      </c>
      <c r="G37" s="103" t="str">
        <f t="shared" si="0"/>
        <v>TB khá</v>
      </c>
      <c r="H37" s="105" t="s">
        <v>23</v>
      </c>
      <c r="I37" s="105"/>
    </row>
    <row r="38" spans="1:9" s="86" customFormat="1" ht="19.5" customHeight="1">
      <c r="A38" s="98">
        <v>29</v>
      </c>
      <c r="B38" s="99">
        <v>201150072</v>
      </c>
      <c r="C38" s="100" t="s">
        <v>235</v>
      </c>
      <c r="D38" s="99">
        <v>7.06</v>
      </c>
      <c r="E38" s="99" t="s">
        <v>17</v>
      </c>
      <c r="F38" s="145">
        <v>61</v>
      </c>
      <c r="G38" s="103" t="str">
        <f t="shared" si="0"/>
        <v>TB khá</v>
      </c>
      <c r="H38" s="105" t="s">
        <v>23</v>
      </c>
      <c r="I38" s="105"/>
    </row>
    <row r="39" spans="1:9" s="86" customFormat="1" ht="19.5" customHeight="1">
      <c r="A39" s="98">
        <v>30</v>
      </c>
      <c r="B39" s="99">
        <v>201150074</v>
      </c>
      <c r="C39" s="100" t="s">
        <v>236</v>
      </c>
      <c r="D39" s="99">
        <v>6.77</v>
      </c>
      <c r="E39" s="99" t="s">
        <v>22</v>
      </c>
      <c r="F39" s="145">
        <v>60</v>
      </c>
      <c r="G39" s="103" t="str">
        <f t="shared" si="0"/>
        <v>TB khá</v>
      </c>
      <c r="H39" s="104" t="s">
        <v>23</v>
      </c>
      <c r="I39" s="105"/>
    </row>
    <row r="40" spans="1:9" s="86" customFormat="1" ht="19.5" customHeight="1">
      <c r="A40" s="137">
        <v>31</v>
      </c>
      <c r="B40" s="99">
        <v>201150077</v>
      </c>
      <c r="C40" s="100" t="s">
        <v>237</v>
      </c>
      <c r="D40" s="99">
        <v>6.84</v>
      </c>
      <c r="E40" s="99" t="s">
        <v>22</v>
      </c>
      <c r="F40" s="145">
        <v>60</v>
      </c>
      <c r="G40" s="103" t="str">
        <f t="shared" si="0"/>
        <v>TB khá</v>
      </c>
      <c r="H40" s="103" t="s">
        <v>23</v>
      </c>
      <c r="I40" s="105"/>
    </row>
    <row r="41" spans="1:9" s="86" customFormat="1" ht="19.5" customHeight="1">
      <c r="A41" s="98">
        <v>32</v>
      </c>
      <c r="B41" s="99">
        <v>201150078</v>
      </c>
      <c r="C41" s="100" t="s">
        <v>238</v>
      </c>
      <c r="D41" s="99">
        <v>7.19</v>
      </c>
      <c r="E41" s="99" t="s">
        <v>17</v>
      </c>
      <c r="F41" s="145">
        <v>81</v>
      </c>
      <c r="G41" s="103" t="str">
        <f t="shared" si="0"/>
        <v>Tốt</v>
      </c>
      <c r="H41" s="105" t="s">
        <v>17</v>
      </c>
      <c r="I41" s="105"/>
    </row>
    <row r="42" spans="1:9" s="86" customFormat="1" ht="19.5" customHeight="1">
      <c r="A42" s="98">
        <v>33</v>
      </c>
      <c r="B42" s="99">
        <v>201150081</v>
      </c>
      <c r="C42" s="100" t="s">
        <v>239</v>
      </c>
      <c r="D42" s="99">
        <v>6.85</v>
      </c>
      <c r="E42" s="99" t="s">
        <v>22</v>
      </c>
      <c r="F42" s="145">
        <v>62</v>
      </c>
      <c r="G42" s="103" t="str">
        <f t="shared" si="0"/>
        <v>TB khá</v>
      </c>
      <c r="H42" s="104" t="s">
        <v>23</v>
      </c>
      <c r="I42" s="105"/>
    </row>
    <row r="43" spans="1:9" s="86" customFormat="1" ht="19.5" customHeight="1">
      <c r="A43" s="137">
        <v>34</v>
      </c>
      <c r="B43" s="99">
        <v>201150084</v>
      </c>
      <c r="C43" s="100" t="s">
        <v>240</v>
      </c>
      <c r="D43" s="99">
        <v>7.15</v>
      </c>
      <c r="E43" s="99" t="s">
        <v>17</v>
      </c>
      <c r="F43" s="145">
        <v>79</v>
      </c>
      <c r="G43" s="103" t="str">
        <f t="shared" si="0"/>
        <v>Khá</v>
      </c>
      <c r="H43" s="104" t="s">
        <v>17</v>
      </c>
      <c r="I43" s="105"/>
    </row>
    <row r="44" spans="1:9" s="86" customFormat="1" ht="19.5" customHeight="1">
      <c r="A44" s="98">
        <v>35</v>
      </c>
      <c r="B44" s="99">
        <v>201150085</v>
      </c>
      <c r="C44" s="100" t="s">
        <v>241</v>
      </c>
      <c r="D44" s="99">
        <v>7.2</v>
      </c>
      <c r="E44" s="99" t="s">
        <v>17</v>
      </c>
      <c r="F44" s="145">
        <v>76</v>
      </c>
      <c r="G44" s="103" t="str">
        <f t="shared" si="0"/>
        <v>Khá</v>
      </c>
      <c r="H44" s="104" t="s">
        <v>17</v>
      </c>
      <c r="I44" s="105"/>
    </row>
    <row r="45" spans="1:9" s="86" customFormat="1" ht="19.5" customHeight="1">
      <c r="A45" s="98">
        <v>36</v>
      </c>
      <c r="B45" s="99">
        <v>201150091</v>
      </c>
      <c r="C45" s="100" t="s">
        <v>242</v>
      </c>
      <c r="D45" s="99">
        <v>7.1</v>
      </c>
      <c r="E45" s="99" t="s">
        <v>17</v>
      </c>
      <c r="F45" s="145">
        <v>72</v>
      </c>
      <c r="G45" s="103" t="str">
        <f t="shared" si="0"/>
        <v>Khá</v>
      </c>
      <c r="H45" s="104" t="s">
        <v>17</v>
      </c>
      <c r="I45" s="105"/>
    </row>
    <row r="46" spans="1:9" s="86" customFormat="1" ht="19.5" customHeight="1">
      <c r="A46" s="137">
        <v>37</v>
      </c>
      <c r="B46" s="99">
        <v>201150094</v>
      </c>
      <c r="C46" s="100" t="s">
        <v>243</v>
      </c>
      <c r="D46" s="99">
        <v>6.54</v>
      </c>
      <c r="E46" s="99" t="s">
        <v>22</v>
      </c>
      <c r="F46" s="145">
        <v>70</v>
      </c>
      <c r="G46" s="103" t="str">
        <f t="shared" si="0"/>
        <v>Khá</v>
      </c>
      <c r="H46" s="104" t="s">
        <v>23</v>
      </c>
      <c r="I46" s="105"/>
    </row>
    <row r="47" spans="1:9" s="86" customFormat="1" ht="19.5" customHeight="1">
      <c r="A47" s="98">
        <v>38</v>
      </c>
      <c r="B47" s="99">
        <v>201150097</v>
      </c>
      <c r="C47" s="100" t="s">
        <v>244</v>
      </c>
      <c r="D47" s="99">
        <v>6.54</v>
      </c>
      <c r="E47" s="99" t="s">
        <v>22</v>
      </c>
      <c r="F47" s="145">
        <v>67</v>
      </c>
      <c r="G47" s="103" t="str">
        <f t="shared" si="0"/>
        <v>TB khá</v>
      </c>
      <c r="H47" s="104" t="s">
        <v>23</v>
      </c>
      <c r="I47" s="105"/>
    </row>
    <row r="48" spans="1:9" s="86" customFormat="1" ht="19.5" customHeight="1">
      <c r="A48" s="98">
        <v>39</v>
      </c>
      <c r="B48" s="99">
        <v>201150100</v>
      </c>
      <c r="C48" s="100" t="s">
        <v>245</v>
      </c>
      <c r="D48" s="99">
        <v>7.41</v>
      </c>
      <c r="E48" s="99" t="s">
        <v>17</v>
      </c>
      <c r="F48" s="145">
        <v>60</v>
      </c>
      <c r="G48" s="103" t="str">
        <f t="shared" si="0"/>
        <v>TB khá</v>
      </c>
      <c r="H48" s="104" t="s">
        <v>23</v>
      </c>
      <c r="I48" s="105"/>
    </row>
    <row r="49" spans="1:9" s="86" customFormat="1" ht="19.5" customHeight="1">
      <c r="A49" s="137">
        <v>40</v>
      </c>
      <c r="B49" s="99">
        <v>201150101</v>
      </c>
      <c r="C49" s="100" t="s">
        <v>246</v>
      </c>
      <c r="D49" s="99">
        <v>6.05</v>
      </c>
      <c r="E49" s="99" t="s">
        <v>22</v>
      </c>
      <c r="F49" s="145">
        <v>77</v>
      </c>
      <c r="G49" s="103" t="str">
        <f t="shared" si="0"/>
        <v>Khá</v>
      </c>
      <c r="H49" s="105" t="s">
        <v>23</v>
      </c>
      <c r="I49" s="105"/>
    </row>
    <row r="50" spans="1:9" s="86" customFormat="1" ht="19.5" customHeight="1">
      <c r="A50" s="98">
        <v>41</v>
      </c>
      <c r="B50" s="99">
        <v>201150102</v>
      </c>
      <c r="C50" s="100" t="s">
        <v>247</v>
      </c>
      <c r="D50" s="99">
        <v>7.07</v>
      </c>
      <c r="E50" s="99" t="s">
        <v>17</v>
      </c>
      <c r="F50" s="145">
        <v>63</v>
      </c>
      <c r="G50" s="103" t="str">
        <f t="shared" si="0"/>
        <v>TB khá</v>
      </c>
      <c r="H50" s="105" t="s">
        <v>23</v>
      </c>
      <c r="I50" s="105"/>
    </row>
    <row r="51" spans="1:9" s="86" customFormat="1" ht="19.5" customHeight="1">
      <c r="A51" s="98">
        <v>42</v>
      </c>
      <c r="B51" s="99">
        <v>201150104</v>
      </c>
      <c r="C51" s="100" t="s">
        <v>248</v>
      </c>
      <c r="D51" s="99">
        <v>7.25</v>
      </c>
      <c r="E51" s="99" t="s">
        <v>17</v>
      </c>
      <c r="F51" s="145">
        <v>70</v>
      </c>
      <c r="G51" s="103" t="str">
        <f t="shared" si="0"/>
        <v>Khá</v>
      </c>
      <c r="H51" s="105" t="s">
        <v>17</v>
      </c>
      <c r="I51" s="105"/>
    </row>
    <row r="52" spans="1:9" s="86" customFormat="1" ht="19.5" customHeight="1">
      <c r="A52" s="137">
        <v>43</v>
      </c>
      <c r="B52" s="99">
        <v>201150107</v>
      </c>
      <c r="C52" s="100" t="s">
        <v>249</v>
      </c>
      <c r="D52" s="99">
        <v>6.69</v>
      </c>
      <c r="E52" s="99" t="s">
        <v>22</v>
      </c>
      <c r="F52" s="145">
        <v>66</v>
      </c>
      <c r="G52" s="103" t="str">
        <f t="shared" si="0"/>
        <v>TB khá</v>
      </c>
      <c r="H52" s="105" t="s">
        <v>23</v>
      </c>
      <c r="I52" s="105"/>
    </row>
    <row r="53" spans="1:9" s="86" customFormat="1" ht="19.5" customHeight="1">
      <c r="A53" s="98">
        <v>44</v>
      </c>
      <c r="B53" s="99">
        <v>201150109</v>
      </c>
      <c r="C53" s="100" t="s">
        <v>250</v>
      </c>
      <c r="D53" s="99">
        <v>6.33</v>
      </c>
      <c r="E53" s="99" t="s">
        <v>22</v>
      </c>
      <c r="F53" s="145">
        <v>52</v>
      </c>
      <c r="G53" s="103" t="str">
        <f t="shared" si="0"/>
        <v>Trung bình</v>
      </c>
      <c r="H53" s="104" t="s">
        <v>36</v>
      </c>
      <c r="I53" s="105"/>
    </row>
    <row r="54" spans="1:9" s="86" customFormat="1" ht="19.5" customHeight="1">
      <c r="A54" s="98">
        <v>45</v>
      </c>
      <c r="B54" s="99">
        <v>201150111</v>
      </c>
      <c r="C54" s="100" t="s">
        <v>251</v>
      </c>
      <c r="D54" s="99">
        <v>7.67</v>
      </c>
      <c r="E54" s="99" t="s">
        <v>17</v>
      </c>
      <c r="F54" s="145">
        <v>88</v>
      </c>
      <c r="G54" s="103" t="str">
        <f t="shared" si="0"/>
        <v>Tốt</v>
      </c>
      <c r="H54" s="104" t="s">
        <v>17</v>
      </c>
      <c r="I54" s="105"/>
    </row>
    <row r="55" spans="1:9" s="86" customFormat="1" ht="19.5" customHeight="1">
      <c r="A55" s="137">
        <v>46</v>
      </c>
      <c r="B55" s="99">
        <v>201150113</v>
      </c>
      <c r="C55" s="100" t="s">
        <v>252</v>
      </c>
      <c r="D55" s="99">
        <v>6.88</v>
      </c>
      <c r="E55" s="99" t="s">
        <v>22</v>
      </c>
      <c r="F55" s="145">
        <v>63</v>
      </c>
      <c r="G55" s="103" t="str">
        <f t="shared" si="0"/>
        <v>TB khá</v>
      </c>
      <c r="H55" s="104" t="s">
        <v>23</v>
      </c>
      <c r="I55" s="105"/>
    </row>
    <row r="56" spans="1:9" s="86" customFormat="1" ht="19.5" customHeight="1">
      <c r="A56" s="98">
        <v>47</v>
      </c>
      <c r="B56" s="99">
        <v>201150114</v>
      </c>
      <c r="C56" s="100" t="s">
        <v>253</v>
      </c>
      <c r="D56" s="99">
        <v>7.15</v>
      </c>
      <c r="E56" s="99" t="s">
        <v>17</v>
      </c>
      <c r="F56" s="145">
        <v>82</v>
      </c>
      <c r="G56" s="103" t="str">
        <f t="shared" si="0"/>
        <v>Tốt</v>
      </c>
      <c r="H56" s="104" t="s">
        <v>17</v>
      </c>
      <c r="I56" s="105"/>
    </row>
    <row r="57" spans="1:9" s="86" customFormat="1" ht="19.5" customHeight="1">
      <c r="A57" s="98">
        <v>48</v>
      </c>
      <c r="B57" s="99">
        <v>201150115</v>
      </c>
      <c r="C57" s="100" t="s">
        <v>254</v>
      </c>
      <c r="D57" s="99">
        <v>6.74</v>
      </c>
      <c r="E57" s="99" t="s">
        <v>22</v>
      </c>
      <c r="F57" s="145">
        <v>60</v>
      </c>
      <c r="G57" s="103" t="str">
        <f t="shared" si="0"/>
        <v>TB khá</v>
      </c>
      <c r="H57" s="104" t="s">
        <v>23</v>
      </c>
      <c r="I57" s="105"/>
    </row>
    <row r="58" spans="1:9" s="86" customFormat="1" ht="19.5" customHeight="1">
      <c r="A58" s="137">
        <v>49</v>
      </c>
      <c r="B58" s="99">
        <v>201150120</v>
      </c>
      <c r="C58" s="100" t="s">
        <v>255</v>
      </c>
      <c r="D58" s="99">
        <v>7.47</v>
      </c>
      <c r="E58" s="99" t="s">
        <v>17</v>
      </c>
      <c r="F58" s="145">
        <v>76</v>
      </c>
      <c r="G58" s="103" t="str">
        <f t="shared" si="0"/>
        <v>Khá</v>
      </c>
      <c r="H58" s="104" t="s">
        <v>17</v>
      </c>
      <c r="I58" s="105"/>
    </row>
    <row r="59" spans="1:9" s="86" customFormat="1" ht="19.5" customHeight="1">
      <c r="A59" s="98">
        <v>50</v>
      </c>
      <c r="B59" s="99">
        <v>201150122</v>
      </c>
      <c r="C59" s="100" t="s">
        <v>256</v>
      </c>
      <c r="D59" s="99">
        <v>6.78</v>
      </c>
      <c r="E59" s="99" t="s">
        <v>22</v>
      </c>
      <c r="F59" s="145">
        <v>72</v>
      </c>
      <c r="G59" s="103" t="str">
        <f t="shared" si="0"/>
        <v>Khá</v>
      </c>
      <c r="H59" s="103" t="s">
        <v>23</v>
      </c>
      <c r="I59" s="105"/>
    </row>
    <row r="60" spans="1:9" s="86" customFormat="1" ht="19.5" customHeight="1">
      <c r="A60" s="98">
        <v>51</v>
      </c>
      <c r="B60" s="99">
        <v>201150127</v>
      </c>
      <c r="C60" s="100" t="s">
        <v>257</v>
      </c>
      <c r="D60" s="99">
        <v>7.15</v>
      </c>
      <c r="E60" s="99" t="s">
        <v>17</v>
      </c>
      <c r="F60" s="145">
        <v>67</v>
      </c>
      <c r="G60" s="103" t="str">
        <f t="shared" si="0"/>
        <v>TB khá</v>
      </c>
      <c r="H60" s="104" t="s">
        <v>23</v>
      </c>
      <c r="I60" s="105"/>
    </row>
    <row r="61" spans="1:9" s="86" customFormat="1" ht="19.5" customHeight="1">
      <c r="A61" s="137">
        <v>52</v>
      </c>
      <c r="B61" s="99">
        <v>201150128</v>
      </c>
      <c r="C61" s="100" t="s">
        <v>258</v>
      </c>
      <c r="D61" s="99">
        <v>7.18</v>
      </c>
      <c r="E61" s="99" t="s">
        <v>17</v>
      </c>
      <c r="F61" s="145">
        <v>79</v>
      </c>
      <c r="G61" s="103" t="str">
        <f t="shared" si="0"/>
        <v>Khá</v>
      </c>
      <c r="H61" s="105" t="s">
        <v>17</v>
      </c>
      <c r="I61" s="105"/>
    </row>
    <row r="62" spans="1:9" s="86" customFormat="1" ht="19.5" customHeight="1">
      <c r="A62" s="98">
        <v>53</v>
      </c>
      <c r="B62" s="99">
        <v>201150130</v>
      </c>
      <c r="C62" s="100" t="s">
        <v>259</v>
      </c>
      <c r="D62" s="99">
        <v>6.94</v>
      </c>
      <c r="E62" s="99" t="s">
        <v>22</v>
      </c>
      <c r="F62" s="145">
        <v>70</v>
      </c>
      <c r="G62" s="103" t="str">
        <f t="shared" si="0"/>
        <v>Khá</v>
      </c>
      <c r="H62" s="105" t="s">
        <v>23</v>
      </c>
      <c r="I62" s="105"/>
    </row>
    <row r="63" spans="1:9" s="86" customFormat="1" ht="19.5" customHeight="1">
      <c r="A63" s="98">
        <v>54</v>
      </c>
      <c r="B63" s="99">
        <v>201150131</v>
      </c>
      <c r="C63" s="100" t="s">
        <v>260</v>
      </c>
      <c r="D63" s="99">
        <v>7.28</v>
      </c>
      <c r="E63" s="99" t="s">
        <v>17</v>
      </c>
      <c r="F63" s="145">
        <v>70</v>
      </c>
      <c r="G63" s="103" t="str">
        <f t="shared" si="0"/>
        <v>Khá</v>
      </c>
      <c r="H63" s="104" t="s">
        <v>17</v>
      </c>
      <c r="I63" s="105"/>
    </row>
    <row r="64" spans="1:9" s="86" customFormat="1" ht="19.5" customHeight="1">
      <c r="A64" s="137">
        <v>55</v>
      </c>
      <c r="B64" s="99">
        <v>201150132</v>
      </c>
      <c r="C64" s="100" t="s">
        <v>261</v>
      </c>
      <c r="D64" s="99">
        <v>7.6</v>
      </c>
      <c r="E64" s="99" t="s">
        <v>17</v>
      </c>
      <c r="F64" s="145">
        <v>81</v>
      </c>
      <c r="G64" s="103" t="str">
        <f t="shared" si="0"/>
        <v>Tốt</v>
      </c>
      <c r="H64" s="104" t="s">
        <v>17</v>
      </c>
      <c r="I64" s="105"/>
    </row>
    <row r="65" spans="1:9" s="86" customFormat="1" ht="19.5" customHeight="1">
      <c r="A65" s="98">
        <v>56</v>
      </c>
      <c r="B65" s="99">
        <v>201150139</v>
      </c>
      <c r="C65" s="100" t="s">
        <v>262</v>
      </c>
      <c r="D65" s="99">
        <v>6.48</v>
      </c>
      <c r="E65" s="99" t="s">
        <v>22</v>
      </c>
      <c r="F65" s="145">
        <v>61</v>
      </c>
      <c r="G65" s="103" t="str">
        <f t="shared" si="0"/>
        <v>TB khá</v>
      </c>
      <c r="H65" s="104" t="s">
        <v>23</v>
      </c>
      <c r="I65" s="105"/>
    </row>
    <row r="66" spans="1:9" s="86" customFormat="1" ht="19.5" customHeight="1">
      <c r="A66" s="98">
        <v>57</v>
      </c>
      <c r="B66" s="99">
        <v>201150140</v>
      </c>
      <c r="C66" s="100" t="s">
        <v>263</v>
      </c>
      <c r="D66" s="99">
        <v>7.28</v>
      </c>
      <c r="E66" s="99" t="s">
        <v>17</v>
      </c>
      <c r="F66" s="145">
        <v>76</v>
      </c>
      <c r="G66" s="103" t="str">
        <f t="shared" si="0"/>
        <v>Khá</v>
      </c>
      <c r="H66" s="105" t="s">
        <v>17</v>
      </c>
      <c r="I66" s="105"/>
    </row>
    <row r="67" spans="3:9" s="86" customFormat="1" ht="19.5" customHeight="1">
      <c r="C67" s="110"/>
      <c r="D67" s="85"/>
      <c r="E67" s="111" t="s">
        <v>264</v>
      </c>
      <c r="F67" s="111"/>
      <c r="G67" s="111"/>
      <c r="H67" s="111"/>
      <c r="I67" s="111"/>
    </row>
    <row r="68" spans="2:9" s="86" customFormat="1" ht="16.5">
      <c r="B68" s="112"/>
      <c r="C68" s="112"/>
      <c r="D68" s="112"/>
      <c r="E68" s="85"/>
      <c r="F68" s="112" t="s">
        <v>203</v>
      </c>
      <c r="G68" s="112"/>
      <c r="H68" s="112"/>
      <c r="I68" s="88"/>
    </row>
    <row r="69" spans="2:8" s="86" customFormat="1" ht="16.5">
      <c r="B69" s="112" t="s">
        <v>204</v>
      </c>
      <c r="C69" s="112"/>
      <c r="D69" s="85"/>
      <c r="E69" s="85"/>
      <c r="H69" s="85"/>
    </row>
    <row r="70" spans="3:8" s="86" customFormat="1" ht="16.5">
      <c r="C70" s="110"/>
      <c r="D70" s="85"/>
      <c r="E70" s="85"/>
      <c r="H70" s="85"/>
    </row>
    <row r="71" spans="3:9" s="86" customFormat="1" ht="16.5">
      <c r="C71" s="110"/>
      <c r="D71" s="85"/>
      <c r="E71" s="85"/>
      <c r="F71" s="113" t="s">
        <v>205</v>
      </c>
      <c r="G71" s="113"/>
      <c r="H71" s="113"/>
      <c r="I71" s="85"/>
    </row>
    <row r="72" spans="3:9" s="86" customFormat="1" ht="16.5">
      <c r="C72" s="110"/>
      <c r="D72" s="85"/>
      <c r="E72" s="85"/>
      <c r="G72" s="85"/>
      <c r="H72" s="85"/>
      <c r="I72" s="85"/>
    </row>
    <row r="73" spans="3:9" s="86" customFormat="1" ht="16.5">
      <c r="C73" s="110"/>
      <c r="D73" s="85"/>
      <c r="E73" s="85"/>
      <c r="G73" s="85"/>
      <c r="H73" s="85"/>
      <c r="I73" s="85"/>
    </row>
    <row r="74" spans="3:9" ht="16.5">
      <c r="C74" s="134"/>
      <c r="D74" s="146"/>
      <c r="E74" s="146"/>
      <c r="F74" s="146"/>
      <c r="G74" s="147"/>
      <c r="H74" s="147"/>
      <c r="I74" s="147"/>
    </row>
    <row r="75" spans="1:9" ht="16.5">
      <c r="A75" s="148"/>
      <c r="B75" s="149"/>
      <c r="C75" s="133" t="s">
        <v>69</v>
      </c>
      <c r="D75" s="150" t="s">
        <v>70</v>
      </c>
      <c r="E75" s="150" t="s">
        <v>71</v>
      </c>
      <c r="F75" s="150" t="s">
        <v>72</v>
      </c>
      <c r="G75" s="150" t="s">
        <v>73</v>
      </c>
      <c r="H75" s="150" t="s">
        <v>74</v>
      </c>
      <c r="I75" s="150" t="s">
        <v>206</v>
      </c>
    </row>
    <row r="76" spans="1:10" ht="16.5">
      <c r="A76" s="148"/>
      <c r="B76" s="151" t="s">
        <v>8</v>
      </c>
      <c r="C76" s="152"/>
      <c r="D76" s="152">
        <f>COUNTIF($E$10:$E$66,"Giỏi")</f>
        <v>0</v>
      </c>
      <c r="E76" s="152">
        <f>COUNTIF($E$10:$E$66,"Khá")</f>
        <v>27</v>
      </c>
      <c r="F76" s="152">
        <f>COUNTIF($E$10:$E$66,"TB khá")</f>
        <v>30</v>
      </c>
      <c r="G76" s="152">
        <f>COUNTIF($E$10:$E$66,"Trung Bình")</f>
        <v>0</v>
      </c>
      <c r="H76" s="152">
        <f>COUNTIF($E$10:$E$66,"Yếu")</f>
        <v>0</v>
      </c>
      <c r="I76" s="152">
        <f>COUNTIF($E$10:$E$66,"Kém")</f>
        <v>0</v>
      </c>
      <c r="J76" s="134">
        <f>SUM(C76:I76)</f>
        <v>57</v>
      </c>
    </row>
    <row r="77" spans="1:10" ht="16.5">
      <c r="A77" s="148"/>
      <c r="B77" s="151"/>
      <c r="C77" s="152"/>
      <c r="D77" s="153"/>
      <c r="E77" s="152"/>
      <c r="F77" s="153"/>
      <c r="G77" s="153"/>
      <c r="H77" s="152"/>
      <c r="I77" s="152"/>
      <c r="J77" s="134">
        <f aca="true" t="shared" si="1" ref="J77:J82">SUM(C77:I77)</f>
        <v>0</v>
      </c>
    </row>
    <row r="78" spans="2:10" ht="16.5">
      <c r="B78" s="151"/>
      <c r="C78" s="133" t="s">
        <v>69</v>
      </c>
      <c r="D78" s="150" t="s">
        <v>76</v>
      </c>
      <c r="E78" s="150" t="s">
        <v>71</v>
      </c>
      <c r="F78" s="150" t="s">
        <v>72</v>
      </c>
      <c r="G78" s="150" t="s">
        <v>73</v>
      </c>
      <c r="H78" s="150" t="s">
        <v>74</v>
      </c>
      <c r="I78" s="150" t="s">
        <v>206</v>
      </c>
      <c r="J78" s="134">
        <f t="shared" si="1"/>
        <v>0</v>
      </c>
    </row>
    <row r="79" spans="2:10" ht="16.5">
      <c r="B79" s="151" t="s">
        <v>9</v>
      </c>
      <c r="C79" s="152">
        <f>COUNTIF(G10:G66,"Xuất sắc")</f>
        <v>0</v>
      </c>
      <c r="D79" s="152">
        <f>COUNTIF(G10:G66,"Tốt")</f>
        <v>9</v>
      </c>
      <c r="E79" s="152">
        <f>COUNTIF($G$10:$G$68,"Khá")</f>
        <v>22</v>
      </c>
      <c r="F79" s="152">
        <f>COUNTIF($G$10:$G$68,"TB khá")</f>
        <v>22</v>
      </c>
      <c r="G79" s="152">
        <f>COUNTIF($G$10:$G$68,"Trung Bình")</f>
        <v>4</v>
      </c>
      <c r="H79" s="152">
        <f>COUNTIF($G$10:$G$68,"Yếu")</f>
        <v>0</v>
      </c>
      <c r="I79" s="152">
        <f>COUNTIF($G$10:$G$66,"Kém")</f>
        <v>0</v>
      </c>
      <c r="J79" s="134">
        <f t="shared" si="1"/>
        <v>57</v>
      </c>
    </row>
    <row r="80" spans="2:10" ht="16.5">
      <c r="B80" s="151"/>
      <c r="C80" s="152"/>
      <c r="D80" s="153"/>
      <c r="E80" s="152"/>
      <c r="F80" s="153"/>
      <c r="G80" s="153"/>
      <c r="H80" s="152"/>
      <c r="I80" s="152"/>
      <c r="J80" s="134">
        <f t="shared" si="1"/>
        <v>0</v>
      </c>
    </row>
    <row r="81" spans="2:10" ht="16.5">
      <c r="B81" s="151"/>
      <c r="C81" s="133" t="s">
        <v>69</v>
      </c>
      <c r="D81" s="117" t="s">
        <v>16</v>
      </c>
      <c r="E81" s="150" t="s">
        <v>71</v>
      </c>
      <c r="F81" s="150" t="s">
        <v>72</v>
      </c>
      <c r="G81" s="150" t="s">
        <v>73</v>
      </c>
      <c r="H81" s="150" t="s">
        <v>74</v>
      </c>
      <c r="I81" s="150" t="s">
        <v>206</v>
      </c>
      <c r="J81" s="134">
        <f t="shared" si="1"/>
        <v>0</v>
      </c>
    </row>
    <row r="82" spans="2:10" ht="16.5">
      <c r="B82" s="154" t="s">
        <v>77</v>
      </c>
      <c r="C82" s="152">
        <f>COUNTIF($H$10:$H$66,"Xuất sắc")</f>
        <v>0</v>
      </c>
      <c r="D82" s="119">
        <f>COUNTIF($H$10:$H$66,"Giỏi")</f>
        <v>0</v>
      </c>
      <c r="E82" s="152">
        <f>COUNTIF($H$10:$H$66,"Khá")</f>
        <v>20</v>
      </c>
      <c r="F82" s="152">
        <f>COUNTIF($H$10:$H$66,"TB khá")</f>
        <v>33</v>
      </c>
      <c r="G82" s="152">
        <f>COUNTIF($H$10:$H$66,"Trung Bình")</f>
        <v>4</v>
      </c>
      <c r="H82" s="152">
        <f>COUNTIF($H$10:$H$66,"Yếu")</f>
        <v>0</v>
      </c>
      <c r="I82" s="152">
        <f>COUNTIF($H$10:$H$66,"Kém")</f>
        <v>0</v>
      </c>
      <c r="J82" s="134">
        <f t="shared" si="1"/>
        <v>57</v>
      </c>
    </row>
    <row r="83" spans="1:224" ht="16.5">
      <c r="A83" s="155"/>
      <c r="B83" s="155"/>
      <c r="C83" s="155"/>
      <c r="D83" s="156"/>
      <c r="E83" s="156"/>
      <c r="F83" s="155"/>
      <c r="G83" s="155"/>
      <c r="H83" s="157"/>
      <c r="I83" s="156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</row>
    <row r="84" spans="1:197" ht="16.5">
      <c r="A84" s="155"/>
      <c r="B84" s="155"/>
      <c r="C84" s="158"/>
      <c r="D84" s="156"/>
      <c r="E84" s="156"/>
      <c r="F84" s="155"/>
      <c r="G84" s="156"/>
      <c r="H84" s="156"/>
      <c r="I84" s="156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</row>
  </sheetData>
  <sheetProtection/>
  <mergeCells count="14">
    <mergeCell ref="I8:I9"/>
    <mergeCell ref="E67:I67"/>
    <mergeCell ref="B68:D68"/>
    <mergeCell ref="F68:H68"/>
    <mergeCell ref="B69:C69"/>
    <mergeCell ref="F71:H71"/>
    <mergeCell ref="C5:G5"/>
    <mergeCell ref="C6:G6"/>
    <mergeCell ref="C7:G7"/>
    <mergeCell ref="A8:A9"/>
    <mergeCell ref="B8:B9"/>
    <mergeCell ref="C8:C9"/>
    <mergeCell ref="D8:E8"/>
    <mergeCell ref="F8:G8"/>
  </mergeCells>
  <printOptions/>
  <pageMargins left="0.5" right="0" top="0.25" bottom="0.2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="90" zoomScaleNormal="90" zoomScaleSheetLayoutView="100" zoomScalePageLayoutView="0" workbookViewId="0" topLeftCell="A52">
      <selection activeCell="C74" sqref="C74"/>
    </sheetView>
  </sheetViews>
  <sheetFormatPr defaultColWidth="9.140625" defaultRowHeight="15"/>
  <cols>
    <col min="1" max="1" width="6.140625" style="36" customWidth="1"/>
    <col min="2" max="2" width="16.57421875" style="36" customWidth="1"/>
    <col min="3" max="3" width="27.140625" style="36" customWidth="1"/>
    <col min="4" max="8" width="11.00390625" style="37" customWidth="1"/>
    <col min="9" max="9" width="18.421875" style="37" customWidth="1"/>
    <col min="10" max="16384" width="9.140625" style="36" customWidth="1"/>
  </cols>
  <sheetData>
    <row r="1" spans="1:7" ht="15.75">
      <c r="A1" s="38" t="s">
        <v>0</v>
      </c>
      <c r="B1" s="38"/>
      <c r="C1" s="38"/>
      <c r="D1" s="39"/>
      <c r="E1" s="39"/>
      <c r="F1" s="39"/>
      <c r="G1" s="39"/>
    </row>
    <row r="2" spans="1:7" ht="15.75">
      <c r="A2" s="38" t="s">
        <v>1</v>
      </c>
      <c r="B2" s="38"/>
      <c r="C2" s="38"/>
      <c r="D2" s="39"/>
      <c r="E2" s="39"/>
      <c r="F2" s="39"/>
      <c r="G2" s="39"/>
    </row>
    <row r="3" spans="1:7" ht="15.75">
      <c r="A3" s="38" t="s">
        <v>2</v>
      </c>
      <c r="B3" s="38"/>
      <c r="C3" s="38"/>
      <c r="D3" s="39"/>
      <c r="E3" s="39"/>
      <c r="F3" s="39"/>
      <c r="G3" s="39"/>
    </row>
    <row r="4" spans="1:15" ht="27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56"/>
      <c r="K4" s="56"/>
      <c r="L4" s="56"/>
      <c r="M4" s="56"/>
      <c r="N4" s="56"/>
      <c r="O4" s="56"/>
    </row>
    <row r="5" spans="1:15" ht="27" customHeight="1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56"/>
      <c r="K5" s="56"/>
      <c r="L5" s="56"/>
      <c r="M5" s="56"/>
      <c r="N5" s="56"/>
      <c r="O5" s="56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56"/>
      <c r="K6" s="56"/>
      <c r="L6" s="56"/>
      <c r="M6" s="56"/>
      <c r="N6" s="56"/>
      <c r="O6" s="56"/>
    </row>
    <row r="8" spans="1:9" ht="25.5" customHeight="1">
      <c r="A8" s="70" t="s">
        <v>5</v>
      </c>
      <c r="B8" s="72" t="s">
        <v>6</v>
      </c>
      <c r="C8" s="74" t="s">
        <v>7</v>
      </c>
      <c r="D8" s="67" t="s">
        <v>8</v>
      </c>
      <c r="E8" s="68"/>
      <c r="F8" s="68" t="s">
        <v>9</v>
      </c>
      <c r="G8" s="68"/>
      <c r="H8" s="7" t="s">
        <v>10</v>
      </c>
      <c r="I8" s="68" t="s">
        <v>11</v>
      </c>
    </row>
    <row r="9" spans="1:9" ht="39" customHeight="1">
      <c r="A9" s="71"/>
      <c r="B9" s="73"/>
      <c r="C9" s="75"/>
      <c r="D9" s="41" t="s">
        <v>12</v>
      </c>
      <c r="E9" s="42" t="s">
        <v>10</v>
      </c>
      <c r="F9" s="7" t="s">
        <v>13</v>
      </c>
      <c r="G9" s="43" t="s">
        <v>10</v>
      </c>
      <c r="H9" s="43" t="s">
        <v>14</v>
      </c>
      <c r="I9" s="68"/>
    </row>
    <row r="10" spans="1:9" ht="15.75" customHeight="1">
      <c r="A10" s="44">
        <v>1</v>
      </c>
      <c r="B10" s="45">
        <v>201160021</v>
      </c>
      <c r="C10" s="46" t="s">
        <v>15</v>
      </c>
      <c r="D10" s="17">
        <v>8.1</v>
      </c>
      <c r="E10" s="17" t="s">
        <v>16</v>
      </c>
      <c r="F10" s="17">
        <v>78</v>
      </c>
      <c r="G10" s="47" t="str">
        <f>IF(F10&lt;30,"Kém",IF(F10&lt;50,"Yếu",IF(F10&lt;60,"Trung bình",IF(F10&lt;70,"TB khá",IF(F10&lt;80,"Khá",IF(F10&lt;90,"Tốt","Xuất sắc"))))))</f>
        <v>Khá</v>
      </c>
      <c r="H10" s="48" t="s">
        <v>17</v>
      </c>
      <c r="I10" s="57"/>
    </row>
    <row r="11" spans="1:9" ht="15.75" customHeight="1">
      <c r="A11" s="11">
        <v>2</v>
      </c>
      <c r="B11" s="17">
        <v>201160070</v>
      </c>
      <c r="C11" s="18" t="s">
        <v>18</v>
      </c>
      <c r="D11" s="17">
        <v>8.03</v>
      </c>
      <c r="E11" s="17" t="s">
        <v>16</v>
      </c>
      <c r="F11" s="17">
        <v>75</v>
      </c>
      <c r="G11" s="47" t="str">
        <f aca="true" t="shared" si="0" ref="G11:G59">IF(F11&lt;30,"Kém",IF(F11&lt;50,"Yếu",IF(F11&lt;60,"Trung bình",IF(F11&lt;70,"TB khá",IF(F11&lt;80,"Khá",IF(F11&lt;90,"Tốt","Xuất sắc"))))))</f>
        <v>Khá</v>
      </c>
      <c r="H11" s="48" t="s">
        <v>17</v>
      </c>
      <c r="I11" s="57"/>
    </row>
    <row r="12" spans="1:9" ht="15.75" customHeight="1">
      <c r="A12" s="11">
        <v>3</v>
      </c>
      <c r="B12" s="17">
        <v>201160045</v>
      </c>
      <c r="C12" s="18" t="s">
        <v>19</v>
      </c>
      <c r="D12" s="17">
        <v>8.02</v>
      </c>
      <c r="E12" s="17" t="s">
        <v>16</v>
      </c>
      <c r="F12" s="17">
        <v>83</v>
      </c>
      <c r="G12" s="47" t="str">
        <f t="shared" si="0"/>
        <v>Tốt</v>
      </c>
      <c r="H12" s="48" t="s">
        <v>16</v>
      </c>
      <c r="I12" s="57"/>
    </row>
    <row r="13" spans="1:9" ht="15.75" customHeight="1">
      <c r="A13" s="11">
        <v>4</v>
      </c>
      <c r="B13" s="17">
        <v>201160048</v>
      </c>
      <c r="C13" s="18" t="s">
        <v>20</v>
      </c>
      <c r="D13" s="17">
        <v>7.69</v>
      </c>
      <c r="E13" s="17" t="s">
        <v>17</v>
      </c>
      <c r="F13" s="17">
        <v>72</v>
      </c>
      <c r="G13" s="47" t="str">
        <f t="shared" si="0"/>
        <v>Khá</v>
      </c>
      <c r="H13" s="48" t="s">
        <v>17</v>
      </c>
      <c r="I13" s="57"/>
    </row>
    <row r="14" spans="1:9" ht="15.75" customHeight="1">
      <c r="A14" s="11">
        <v>5</v>
      </c>
      <c r="B14" s="17">
        <v>201160020</v>
      </c>
      <c r="C14" s="18" t="s">
        <v>21</v>
      </c>
      <c r="D14" s="17">
        <v>7.57</v>
      </c>
      <c r="E14" s="17" t="s">
        <v>17</v>
      </c>
      <c r="F14" s="17">
        <v>69</v>
      </c>
      <c r="G14" s="47" t="str">
        <f t="shared" si="0"/>
        <v>TB khá</v>
      </c>
      <c r="H14" s="48" t="s">
        <v>23</v>
      </c>
      <c r="I14" s="57"/>
    </row>
    <row r="15" spans="1:9" ht="15.75" customHeight="1">
      <c r="A15" s="11">
        <v>6</v>
      </c>
      <c r="B15" s="17">
        <v>201160031</v>
      </c>
      <c r="C15" s="18" t="s">
        <v>24</v>
      </c>
      <c r="D15" s="17">
        <v>7.57</v>
      </c>
      <c r="E15" s="17" t="s">
        <v>17</v>
      </c>
      <c r="F15" s="17">
        <v>79</v>
      </c>
      <c r="G15" s="47" t="str">
        <f t="shared" si="0"/>
        <v>Khá</v>
      </c>
      <c r="H15" s="48" t="s">
        <v>17</v>
      </c>
      <c r="I15" s="57"/>
    </row>
    <row r="16" spans="1:9" ht="15.75" customHeight="1">
      <c r="A16" s="11">
        <v>7</v>
      </c>
      <c r="B16" s="17">
        <v>201160001</v>
      </c>
      <c r="C16" s="18" t="s">
        <v>25</v>
      </c>
      <c r="D16" s="17">
        <v>7.55</v>
      </c>
      <c r="E16" s="17" t="s">
        <v>17</v>
      </c>
      <c r="F16" s="17">
        <v>76</v>
      </c>
      <c r="G16" s="47" t="str">
        <f t="shared" si="0"/>
        <v>Khá</v>
      </c>
      <c r="H16" s="48" t="s">
        <v>17</v>
      </c>
      <c r="I16" s="57"/>
    </row>
    <row r="17" spans="1:9" ht="15.75" customHeight="1">
      <c r="A17" s="11">
        <v>8</v>
      </c>
      <c r="B17" s="17">
        <v>201160057</v>
      </c>
      <c r="C17" s="18" t="s">
        <v>26</v>
      </c>
      <c r="D17" s="17">
        <v>7.44</v>
      </c>
      <c r="E17" s="17" t="s">
        <v>17</v>
      </c>
      <c r="F17" s="17">
        <v>74</v>
      </c>
      <c r="G17" s="47" t="str">
        <f t="shared" si="0"/>
        <v>Khá</v>
      </c>
      <c r="H17" s="48" t="s">
        <v>17</v>
      </c>
      <c r="I17" s="57"/>
    </row>
    <row r="18" spans="1:9" ht="15.75" customHeight="1">
      <c r="A18" s="11">
        <v>9</v>
      </c>
      <c r="B18" s="17">
        <v>201160084</v>
      </c>
      <c r="C18" s="18" t="s">
        <v>27</v>
      </c>
      <c r="D18" s="17">
        <v>7.42</v>
      </c>
      <c r="E18" s="17" t="s">
        <v>17</v>
      </c>
      <c r="F18" s="17">
        <v>74</v>
      </c>
      <c r="G18" s="47" t="str">
        <f t="shared" si="0"/>
        <v>Khá</v>
      </c>
      <c r="H18" s="48" t="s">
        <v>17</v>
      </c>
      <c r="I18" s="57"/>
    </row>
    <row r="19" spans="1:9" ht="15.75" customHeight="1">
      <c r="A19" s="11">
        <v>10</v>
      </c>
      <c r="B19" s="17">
        <v>201160052</v>
      </c>
      <c r="C19" s="18" t="s">
        <v>28</v>
      </c>
      <c r="D19" s="17">
        <v>7.41</v>
      </c>
      <c r="E19" s="17" t="s">
        <v>17</v>
      </c>
      <c r="F19" s="17">
        <v>68</v>
      </c>
      <c r="G19" s="47" t="str">
        <f t="shared" si="0"/>
        <v>TB khá</v>
      </c>
      <c r="H19" s="48" t="s">
        <v>23</v>
      </c>
      <c r="I19" s="57"/>
    </row>
    <row r="20" spans="1:9" ht="15.75" customHeight="1">
      <c r="A20" s="11">
        <v>11</v>
      </c>
      <c r="B20" s="17">
        <v>201160003</v>
      </c>
      <c r="C20" s="18" t="s">
        <v>29</v>
      </c>
      <c r="D20" s="17">
        <v>7.36</v>
      </c>
      <c r="E20" s="17" t="s">
        <v>17</v>
      </c>
      <c r="F20" s="17">
        <v>72</v>
      </c>
      <c r="G20" s="47" t="str">
        <f t="shared" si="0"/>
        <v>Khá</v>
      </c>
      <c r="H20" s="48" t="s">
        <v>17</v>
      </c>
      <c r="I20" s="57"/>
    </row>
    <row r="21" spans="1:9" ht="15.75" customHeight="1">
      <c r="A21" s="11">
        <v>12</v>
      </c>
      <c r="B21" s="17">
        <v>201160099</v>
      </c>
      <c r="C21" s="18" t="s">
        <v>30</v>
      </c>
      <c r="D21" s="17">
        <v>7.36</v>
      </c>
      <c r="E21" s="17" t="s">
        <v>17</v>
      </c>
      <c r="F21" s="17">
        <v>69</v>
      </c>
      <c r="G21" s="47" t="str">
        <f t="shared" si="0"/>
        <v>TB khá</v>
      </c>
      <c r="H21" s="48" t="s">
        <v>23</v>
      </c>
      <c r="I21" s="57"/>
    </row>
    <row r="22" spans="1:9" ht="15.75" customHeight="1">
      <c r="A22" s="11">
        <v>13</v>
      </c>
      <c r="B22" s="17">
        <v>201160010</v>
      </c>
      <c r="C22" s="18" t="s">
        <v>31</v>
      </c>
      <c r="D22" s="17">
        <v>7.33</v>
      </c>
      <c r="E22" s="17" t="s">
        <v>17</v>
      </c>
      <c r="F22" s="17">
        <v>68</v>
      </c>
      <c r="G22" s="47" t="str">
        <f t="shared" si="0"/>
        <v>TB khá</v>
      </c>
      <c r="H22" s="48" t="s">
        <v>23</v>
      </c>
      <c r="I22" s="57"/>
    </row>
    <row r="23" spans="1:9" ht="15.75" customHeight="1">
      <c r="A23" s="11">
        <v>14</v>
      </c>
      <c r="B23" s="17">
        <v>201160095</v>
      </c>
      <c r="C23" s="18" t="s">
        <v>32</v>
      </c>
      <c r="D23" s="17">
        <v>7.33</v>
      </c>
      <c r="E23" s="17" t="s">
        <v>17</v>
      </c>
      <c r="F23" s="17">
        <v>64</v>
      </c>
      <c r="G23" s="47" t="str">
        <f t="shared" si="0"/>
        <v>TB khá</v>
      </c>
      <c r="H23" s="48" t="s">
        <v>23</v>
      </c>
      <c r="I23" s="57"/>
    </row>
    <row r="24" spans="1:9" ht="15.75" customHeight="1">
      <c r="A24" s="11">
        <v>15</v>
      </c>
      <c r="B24" s="17">
        <v>201160079</v>
      </c>
      <c r="C24" s="18" t="s">
        <v>33</v>
      </c>
      <c r="D24" s="17">
        <v>7.3</v>
      </c>
      <c r="E24" s="17" t="s">
        <v>17</v>
      </c>
      <c r="F24" s="17">
        <v>70</v>
      </c>
      <c r="G24" s="47" t="str">
        <f t="shared" si="0"/>
        <v>Khá</v>
      </c>
      <c r="H24" s="48" t="s">
        <v>17</v>
      </c>
      <c r="I24" s="57"/>
    </row>
    <row r="25" spans="1:9" ht="15.75" customHeight="1">
      <c r="A25" s="11">
        <v>16</v>
      </c>
      <c r="B25" s="17">
        <v>201160011</v>
      </c>
      <c r="C25" s="18" t="s">
        <v>34</v>
      </c>
      <c r="D25" s="17">
        <v>7.28</v>
      </c>
      <c r="E25" s="17" t="s">
        <v>17</v>
      </c>
      <c r="F25" s="17">
        <v>67</v>
      </c>
      <c r="G25" s="47" t="str">
        <f t="shared" si="0"/>
        <v>TB khá</v>
      </c>
      <c r="H25" s="48" t="s">
        <v>23</v>
      </c>
      <c r="I25" s="57"/>
    </row>
    <row r="26" spans="1:9" ht="15.75" customHeight="1">
      <c r="A26" s="11">
        <v>17</v>
      </c>
      <c r="B26" s="17">
        <v>201160060</v>
      </c>
      <c r="C26" s="18" t="s">
        <v>35</v>
      </c>
      <c r="D26" s="17">
        <v>7.26</v>
      </c>
      <c r="E26" s="17" t="s">
        <v>17</v>
      </c>
      <c r="F26" s="17">
        <v>50</v>
      </c>
      <c r="G26" s="47" t="str">
        <f t="shared" si="0"/>
        <v>Trung bình</v>
      </c>
      <c r="H26" s="48" t="s">
        <v>36</v>
      </c>
      <c r="I26" s="57"/>
    </row>
    <row r="27" spans="1:9" ht="15.75" customHeight="1">
      <c r="A27" s="11">
        <v>18</v>
      </c>
      <c r="B27" s="17">
        <v>201160030</v>
      </c>
      <c r="C27" s="18" t="s">
        <v>24</v>
      </c>
      <c r="D27" s="17">
        <v>7.24</v>
      </c>
      <c r="E27" s="17" t="s">
        <v>17</v>
      </c>
      <c r="F27" s="17">
        <v>78</v>
      </c>
      <c r="G27" s="47" t="str">
        <f t="shared" si="0"/>
        <v>Khá</v>
      </c>
      <c r="H27" s="48" t="s">
        <v>17</v>
      </c>
      <c r="I27" s="57"/>
    </row>
    <row r="28" spans="1:9" ht="15.75" customHeight="1">
      <c r="A28" s="11">
        <v>19</v>
      </c>
      <c r="B28" s="17">
        <v>201160046</v>
      </c>
      <c r="C28" s="18" t="s">
        <v>37</v>
      </c>
      <c r="D28" s="17">
        <v>7.24</v>
      </c>
      <c r="E28" s="17" t="s">
        <v>17</v>
      </c>
      <c r="F28" s="17">
        <v>79</v>
      </c>
      <c r="G28" s="47" t="str">
        <f t="shared" si="0"/>
        <v>Khá</v>
      </c>
      <c r="H28" s="48" t="s">
        <v>17</v>
      </c>
      <c r="I28" s="57"/>
    </row>
    <row r="29" spans="1:9" ht="15.75" customHeight="1">
      <c r="A29" s="11">
        <v>20</v>
      </c>
      <c r="B29" s="17">
        <v>201160067</v>
      </c>
      <c r="C29" s="18" t="s">
        <v>38</v>
      </c>
      <c r="D29" s="17">
        <v>7.23</v>
      </c>
      <c r="E29" s="17" t="s">
        <v>17</v>
      </c>
      <c r="F29" s="17">
        <v>73</v>
      </c>
      <c r="G29" s="47" t="str">
        <f t="shared" si="0"/>
        <v>Khá</v>
      </c>
      <c r="H29" s="48" t="s">
        <v>17</v>
      </c>
      <c r="I29" s="57"/>
    </row>
    <row r="30" spans="1:9" ht="15.75" customHeight="1">
      <c r="A30" s="11">
        <v>21</v>
      </c>
      <c r="B30" s="17">
        <v>201160027</v>
      </c>
      <c r="C30" s="18" t="s">
        <v>39</v>
      </c>
      <c r="D30" s="17">
        <v>7.22</v>
      </c>
      <c r="E30" s="17" t="s">
        <v>17</v>
      </c>
      <c r="F30" s="17">
        <v>70</v>
      </c>
      <c r="G30" s="47" t="str">
        <f t="shared" si="0"/>
        <v>Khá</v>
      </c>
      <c r="H30" s="48" t="s">
        <v>17</v>
      </c>
      <c r="I30" s="57"/>
    </row>
    <row r="31" spans="1:9" ht="15.75" customHeight="1">
      <c r="A31" s="11">
        <v>22</v>
      </c>
      <c r="B31" s="17">
        <v>201160086</v>
      </c>
      <c r="C31" s="18" t="s">
        <v>40</v>
      </c>
      <c r="D31" s="17">
        <v>7.22</v>
      </c>
      <c r="E31" s="17" t="s">
        <v>17</v>
      </c>
      <c r="F31" s="17">
        <v>79</v>
      </c>
      <c r="G31" s="47" t="str">
        <f t="shared" si="0"/>
        <v>Khá</v>
      </c>
      <c r="H31" s="48" t="s">
        <v>17</v>
      </c>
      <c r="I31" s="57"/>
    </row>
    <row r="32" spans="1:9" ht="15.75" customHeight="1">
      <c r="A32" s="11">
        <v>23</v>
      </c>
      <c r="B32" s="17">
        <v>201160007</v>
      </c>
      <c r="C32" s="18" t="s">
        <v>41</v>
      </c>
      <c r="D32" s="17">
        <v>7.2</v>
      </c>
      <c r="E32" s="17" t="s">
        <v>17</v>
      </c>
      <c r="F32" s="17">
        <v>66</v>
      </c>
      <c r="G32" s="47" t="str">
        <f t="shared" si="0"/>
        <v>TB khá</v>
      </c>
      <c r="H32" s="48" t="s">
        <v>23</v>
      </c>
      <c r="I32" s="57"/>
    </row>
    <row r="33" spans="1:9" ht="15.75" customHeight="1">
      <c r="A33" s="11">
        <v>24</v>
      </c>
      <c r="B33" s="17">
        <v>201160078</v>
      </c>
      <c r="C33" s="18" t="s">
        <v>42</v>
      </c>
      <c r="D33" s="17">
        <v>7.2</v>
      </c>
      <c r="E33" s="17" t="s">
        <v>17</v>
      </c>
      <c r="F33" s="17">
        <v>69</v>
      </c>
      <c r="G33" s="47" t="str">
        <f t="shared" si="0"/>
        <v>TB khá</v>
      </c>
      <c r="H33" s="48" t="s">
        <v>23</v>
      </c>
      <c r="I33" s="57"/>
    </row>
    <row r="34" spans="1:9" ht="15.75" customHeight="1">
      <c r="A34" s="11">
        <v>25</v>
      </c>
      <c r="B34" s="17">
        <v>201160043</v>
      </c>
      <c r="C34" s="18" t="s">
        <v>43</v>
      </c>
      <c r="D34" s="17">
        <v>7.17</v>
      </c>
      <c r="E34" s="17" t="s">
        <v>17</v>
      </c>
      <c r="F34" s="17">
        <v>64</v>
      </c>
      <c r="G34" s="47" t="str">
        <f t="shared" si="0"/>
        <v>TB khá</v>
      </c>
      <c r="H34" s="48" t="s">
        <v>23</v>
      </c>
      <c r="I34" s="57"/>
    </row>
    <row r="35" spans="1:9" ht="15.75" customHeight="1">
      <c r="A35" s="11">
        <v>26</v>
      </c>
      <c r="B35" s="17">
        <v>201160055</v>
      </c>
      <c r="C35" s="18" t="s">
        <v>44</v>
      </c>
      <c r="D35" s="17">
        <v>7.17</v>
      </c>
      <c r="E35" s="17" t="s">
        <v>17</v>
      </c>
      <c r="F35" s="17">
        <v>70</v>
      </c>
      <c r="G35" s="47" t="str">
        <f t="shared" si="0"/>
        <v>Khá</v>
      </c>
      <c r="H35" s="48" t="s">
        <v>17</v>
      </c>
      <c r="I35" s="57"/>
    </row>
    <row r="36" spans="1:9" ht="15.75" customHeight="1">
      <c r="A36" s="11">
        <v>27</v>
      </c>
      <c r="B36" s="17">
        <v>201160068</v>
      </c>
      <c r="C36" s="18" t="s">
        <v>45</v>
      </c>
      <c r="D36" s="17">
        <v>7.17</v>
      </c>
      <c r="E36" s="17" t="s">
        <v>17</v>
      </c>
      <c r="F36" s="17">
        <v>69</v>
      </c>
      <c r="G36" s="47" t="str">
        <f t="shared" si="0"/>
        <v>TB khá</v>
      </c>
      <c r="H36" s="48" t="s">
        <v>23</v>
      </c>
      <c r="I36" s="57"/>
    </row>
    <row r="37" spans="1:11" ht="15.75" customHeight="1">
      <c r="A37" s="11">
        <v>28</v>
      </c>
      <c r="B37" s="17">
        <v>201160002</v>
      </c>
      <c r="C37" s="18" t="s">
        <v>46</v>
      </c>
      <c r="D37" s="17">
        <v>7.15</v>
      </c>
      <c r="E37" s="17" t="s">
        <v>17</v>
      </c>
      <c r="F37" s="17">
        <v>73</v>
      </c>
      <c r="G37" s="47" t="str">
        <f t="shared" si="0"/>
        <v>Khá</v>
      </c>
      <c r="H37" s="48" t="s">
        <v>17</v>
      </c>
      <c r="K37" s="57"/>
    </row>
    <row r="38" spans="1:9" ht="15.75" customHeight="1">
      <c r="A38" s="11">
        <v>29</v>
      </c>
      <c r="B38" s="17">
        <v>201160073</v>
      </c>
      <c r="C38" s="18" t="s">
        <v>47</v>
      </c>
      <c r="D38" s="17">
        <v>7.14</v>
      </c>
      <c r="E38" s="17" t="s">
        <v>17</v>
      </c>
      <c r="F38" s="17">
        <v>80</v>
      </c>
      <c r="G38" s="47" t="str">
        <f t="shared" si="0"/>
        <v>Tốt</v>
      </c>
      <c r="H38" s="48" t="s">
        <v>17</v>
      </c>
      <c r="I38" s="57"/>
    </row>
    <row r="39" spans="1:9" ht="15.75" customHeight="1">
      <c r="A39" s="11">
        <v>30</v>
      </c>
      <c r="B39" s="17">
        <v>201160039</v>
      </c>
      <c r="C39" s="18" t="s">
        <v>48</v>
      </c>
      <c r="D39" s="17">
        <v>7.13</v>
      </c>
      <c r="E39" s="17" t="s">
        <v>17</v>
      </c>
      <c r="F39" s="17">
        <v>71</v>
      </c>
      <c r="G39" s="47" t="str">
        <f t="shared" si="0"/>
        <v>Khá</v>
      </c>
      <c r="H39" s="48" t="s">
        <v>17</v>
      </c>
      <c r="I39" s="57"/>
    </row>
    <row r="40" spans="1:9" ht="15.75" customHeight="1">
      <c r="A40" s="11">
        <v>31</v>
      </c>
      <c r="B40" s="17">
        <v>201160004</v>
      </c>
      <c r="C40" s="18" t="s">
        <v>49</v>
      </c>
      <c r="D40" s="17">
        <v>7.12</v>
      </c>
      <c r="E40" s="17" t="s">
        <v>17</v>
      </c>
      <c r="F40" s="17">
        <v>71</v>
      </c>
      <c r="G40" s="47" t="str">
        <f t="shared" si="0"/>
        <v>Khá</v>
      </c>
      <c r="H40" s="48" t="s">
        <v>17</v>
      </c>
      <c r="I40" s="57"/>
    </row>
    <row r="41" spans="1:9" ht="15.75" customHeight="1">
      <c r="A41" s="11">
        <v>32</v>
      </c>
      <c r="B41" s="17">
        <v>201160080</v>
      </c>
      <c r="C41" s="18" t="s">
        <v>50</v>
      </c>
      <c r="D41" s="17">
        <v>7.12</v>
      </c>
      <c r="E41" s="17" t="s">
        <v>17</v>
      </c>
      <c r="F41" s="17">
        <v>77</v>
      </c>
      <c r="G41" s="47" t="str">
        <f t="shared" si="0"/>
        <v>Khá</v>
      </c>
      <c r="H41" s="48" t="s">
        <v>17</v>
      </c>
      <c r="I41" s="57"/>
    </row>
    <row r="42" spans="1:9" ht="15.75" customHeight="1">
      <c r="A42" s="11">
        <v>33</v>
      </c>
      <c r="B42" s="17">
        <v>201160014</v>
      </c>
      <c r="C42" s="18" t="s">
        <v>51</v>
      </c>
      <c r="D42" s="17">
        <v>7.07</v>
      </c>
      <c r="E42" s="17" t="s">
        <v>17</v>
      </c>
      <c r="F42" s="17">
        <v>70</v>
      </c>
      <c r="G42" s="47" t="str">
        <f t="shared" si="0"/>
        <v>Khá</v>
      </c>
      <c r="H42" s="48" t="s">
        <v>17</v>
      </c>
      <c r="I42" s="57"/>
    </row>
    <row r="43" spans="1:9" ht="15.75" customHeight="1">
      <c r="A43" s="11">
        <v>34</v>
      </c>
      <c r="B43" s="17">
        <v>201160071</v>
      </c>
      <c r="C43" s="18" t="s">
        <v>52</v>
      </c>
      <c r="D43" s="17">
        <v>7.07</v>
      </c>
      <c r="E43" s="17" t="s">
        <v>17</v>
      </c>
      <c r="F43" s="17">
        <v>86</v>
      </c>
      <c r="G43" s="47" t="str">
        <f t="shared" si="0"/>
        <v>Tốt</v>
      </c>
      <c r="H43" s="48" t="s">
        <v>17</v>
      </c>
      <c r="I43" s="57"/>
    </row>
    <row r="44" spans="1:9" ht="15.75" customHeight="1">
      <c r="A44" s="11">
        <v>35</v>
      </c>
      <c r="B44" s="17">
        <v>201160022</v>
      </c>
      <c r="C44" s="18" t="s">
        <v>53</v>
      </c>
      <c r="D44" s="17">
        <v>7.01</v>
      </c>
      <c r="E44" s="17" t="s">
        <v>17</v>
      </c>
      <c r="F44" s="17">
        <v>71</v>
      </c>
      <c r="G44" s="47" t="str">
        <f t="shared" si="0"/>
        <v>Khá</v>
      </c>
      <c r="H44" s="48" t="s">
        <v>17</v>
      </c>
      <c r="I44" s="57"/>
    </row>
    <row r="45" spans="1:9" ht="15.75" customHeight="1">
      <c r="A45" s="11">
        <v>36</v>
      </c>
      <c r="B45" s="17">
        <v>201160087</v>
      </c>
      <c r="C45" s="18" t="s">
        <v>54</v>
      </c>
      <c r="D45" s="17">
        <v>6.97</v>
      </c>
      <c r="E45" s="17" t="s">
        <v>22</v>
      </c>
      <c r="F45" s="17">
        <v>75</v>
      </c>
      <c r="G45" s="47" t="str">
        <f t="shared" si="0"/>
        <v>Khá</v>
      </c>
      <c r="H45" s="65" t="s">
        <v>23</v>
      </c>
      <c r="I45" s="57"/>
    </row>
    <row r="46" spans="1:9" ht="15.75" customHeight="1">
      <c r="A46" s="11">
        <v>37</v>
      </c>
      <c r="B46" s="17">
        <v>201160098</v>
      </c>
      <c r="C46" s="18" t="s">
        <v>55</v>
      </c>
      <c r="D46" s="17">
        <v>6.97</v>
      </c>
      <c r="E46" s="17" t="s">
        <v>22</v>
      </c>
      <c r="F46" s="17">
        <v>70</v>
      </c>
      <c r="G46" s="47" t="str">
        <f t="shared" si="0"/>
        <v>Khá</v>
      </c>
      <c r="H46" s="65" t="s">
        <v>23</v>
      </c>
      <c r="I46" s="57"/>
    </row>
    <row r="47" spans="1:9" ht="15.75" customHeight="1">
      <c r="A47" s="11">
        <v>38</v>
      </c>
      <c r="B47" s="17">
        <v>201160035</v>
      </c>
      <c r="C47" s="18" t="s">
        <v>56</v>
      </c>
      <c r="D47" s="17">
        <v>6.96</v>
      </c>
      <c r="E47" s="17" t="s">
        <v>22</v>
      </c>
      <c r="F47" s="17">
        <v>63</v>
      </c>
      <c r="G47" s="47" t="str">
        <f t="shared" si="0"/>
        <v>TB khá</v>
      </c>
      <c r="H47" s="48" t="s">
        <v>23</v>
      </c>
      <c r="I47" s="57"/>
    </row>
    <row r="48" spans="1:9" ht="15.75" customHeight="1">
      <c r="A48" s="11">
        <v>39</v>
      </c>
      <c r="B48" s="17">
        <v>201160025</v>
      </c>
      <c r="C48" s="18" t="s">
        <v>57</v>
      </c>
      <c r="D48" s="17">
        <v>6.95</v>
      </c>
      <c r="E48" s="17" t="s">
        <v>22</v>
      </c>
      <c r="F48" s="17">
        <v>77</v>
      </c>
      <c r="G48" s="47" t="str">
        <f t="shared" si="0"/>
        <v>Khá</v>
      </c>
      <c r="H48" s="48" t="s">
        <v>23</v>
      </c>
      <c r="I48" s="57"/>
    </row>
    <row r="49" spans="1:9" ht="15.75" customHeight="1">
      <c r="A49" s="11">
        <v>40</v>
      </c>
      <c r="B49" s="17">
        <v>201160058</v>
      </c>
      <c r="C49" s="18" t="s">
        <v>58</v>
      </c>
      <c r="D49" s="17">
        <v>6.92</v>
      </c>
      <c r="E49" s="17" t="s">
        <v>22</v>
      </c>
      <c r="F49" s="17">
        <v>68</v>
      </c>
      <c r="G49" s="47" t="str">
        <f t="shared" si="0"/>
        <v>TB khá</v>
      </c>
      <c r="H49" s="48" t="s">
        <v>23</v>
      </c>
      <c r="I49" s="57"/>
    </row>
    <row r="50" spans="1:9" ht="15.75" customHeight="1">
      <c r="A50" s="11">
        <v>41</v>
      </c>
      <c r="B50" s="17">
        <v>201160037</v>
      </c>
      <c r="C50" s="18" t="s">
        <v>59</v>
      </c>
      <c r="D50" s="17">
        <v>6.91</v>
      </c>
      <c r="E50" s="17" t="s">
        <v>22</v>
      </c>
      <c r="F50" s="17">
        <v>74</v>
      </c>
      <c r="G50" s="47" t="str">
        <f t="shared" si="0"/>
        <v>Khá</v>
      </c>
      <c r="H50" s="48" t="s">
        <v>23</v>
      </c>
      <c r="I50" s="57"/>
    </row>
    <row r="51" spans="1:9" ht="15.75" customHeight="1">
      <c r="A51" s="11">
        <v>42</v>
      </c>
      <c r="B51" s="17">
        <v>201160063</v>
      </c>
      <c r="C51" s="18" t="s">
        <v>60</v>
      </c>
      <c r="D51" s="17">
        <v>6.88</v>
      </c>
      <c r="E51" s="17" t="s">
        <v>22</v>
      </c>
      <c r="F51" s="17">
        <v>66</v>
      </c>
      <c r="G51" s="47" t="str">
        <f t="shared" si="0"/>
        <v>TB khá</v>
      </c>
      <c r="H51" s="48" t="s">
        <v>23</v>
      </c>
      <c r="I51" s="57"/>
    </row>
    <row r="52" spans="1:9" ht="15.75" customHeight="1">
      <c r="A52" s="11">
        <v>43</v>
      </c>
      <c r="B52" s="17">
        <v>201160012</v>
      </c>
      <c r="C52" s="18" t="s">
        <v>61</v>
      </c>
      <c r="D52" s="17">
        <v>6.7</v>
      </c>
      <c r="E52" s="17" t="s">
        <v>22</v>
      </c>
      <c r="F52" s="17">
        <v>66</v>
      </c>
      <c r="G52" s="47" t="str">
        <f t="shared" si="0"/>
        <v>TB khá</v>
      </c>
      <c r="H52" s="48" t="s">
        <v>23</v>
      </c>
      <c r="I52" s="57"/>
    </row>
    <row r="53" spans="1:9" ht="15.75" customHeight="1">
      <c r="A53" s="11">
        <v>44</v>
      </c>
      <c r="B53" s="17">
        <v>201160091</v>
      </c>
      <c r="C53" s="18" t="s">
        <v>62</v>
      </c>
      <c r="D53" s="17">
        <v>6.56</v>
      </c>
      <c r="E53" s="17" t="s">
        <v>22</v>
      </c>
      <c r="F53" s="17">
        <v>83</v>
      </c>
      <c r="G53" s="47" t="str">
        <f t="shared" si="0"/>
        <v>Tốt</v>
      </c>
      <c r="H53" s="48" t="s">
        <v>23</v>
      </c>
      <c r="I53" s="57"/>
    </row>
    <row r="54" spans="1:9" ht="15.75" customHeight="1">
      <c r="A54" s="11">
        <v>45</v>
      </c>
      <c r="B54" s="17">
        <v>201160093</v>
      </c>
      <c r="C54" s="18" t="s">
        <v>63</v>
      </c>
      <c r="D54" s="17">
        <v>6.48</v>
      </c>
      <c r="E54" s="17" t="s">
        <v>22</v>
      </c>
      <c r="F54" s="17">
        <v>70</v>
      </c>
      <c r="G54" s="47" t="str">
        <f t="shared" si="0"/>
        <v>Khá</v>
      </c>
      <c r="H54" s="48" t="s">
        <v>23</v>
      </c>
      <c r="I54" s="57"/>
    </row>
    <row r="55" spans="1:9" ht="15.75" customHeight="1">
      <c r="A55" s="11">
        <v>46</v>
      </c>
      <c r="B55" s="17">
        <v>201160082</v>
      </c>
      <c r="C55" s="18" t="s">
        <v>64</v>
      </c>
      <c r="D55" s="17">
        <v>6.47</v>
      </c>
      <c r="E55" s="17" t="s">
        <v>22</v>
      </c>
      <c r="F55" s="17">
        <v>61</v>
      </c>
      <c r="G55" s="47" t="str">
        <f t="shared" si="0"/>
        <v>TB khá</v>
      </c>
      <c r="H55" s="48" t="s">
        <v>23</v>
      </c>
      <c r="I55" s="57"/>
    </row>
    <row r="56" spans="1:9" ht="15.75" customHeight="1">
      <c r="A56" s="11">
        <v>47</v>
      </c>
      <c r="B56" s="17">
        <v>201160005</v>
      </c>
      <c r="C56" s="18" t="s">
        <v>65</v>
      </c>
      <c r="D56" s="17">
        <v>6.45</v>
      </c>
      <c r="E56" s="17" t="s">
        <v>22</v>
      </c>
      <c r="F56" s="17">
        <v>62</v>
      </c>
      <c r="G56" s="47" t="str">
        <f t="shared" si="0"/>
        <v>TB khá</v>
      </c>
      <c r="H56" s="48" t="s">
        <v>23</v>
      </c>
      <c r="I56" s="57"/>
    </row>
    <row r="57" spans="1:9" ht="15.75" customHeight="1">
      <c r="A57" s="11">
        <v>48</v>
      </c>
      <c r="B57" s="17">
        <v>201160088</v>
      </c>
      <c r="C57" s="18" t="s">
        <v>66</v>
      </c>
      <c r="D57" s="17">
        <v>6.43</v>
      </c>
      <c r="E57" s="17" t="s">
        <v>22</v>
      </c>
      <c r="F57" s="17">
        <v>60</v>
      </c>
      <c r="G57" s="47" t="str">
        <f t="shared" si="0"/>
        <v>TB khá</v>
      </c>
      <c r="H57" s="48" t="s">
        <v>23</v>
      </c>
      <c r="I57" s="57"/>
    </row>
    <row r="58" spans="1:9" ht="15.75" customHeight="1">
      <c r="A58" s="11">
        <v>49</v>
      </c>
      <c r="B58" s="49">
        <v>201160040</v>
      </c>
      <c r="C58" s="50" t="s">
        <v>48</v>
      </c>
      <c r="D58" s="49">
        <v>6.26</v>
      </c>
      <c r="E58" s="49" t="s">
        <v>22</v>
      </c>
      <c r="F58" s="49">
        <v>62</v>
      </c>
      <c r="G58" s="47" t="str">
        <f t="shared" si="0"/>
        <v>TB khá</v>
      </c>
      <c r="H58" s="48" t="s">
        <v>23</v>
      </c>
      <c r="I58" s="57"/>
    </row>
    <row r="59" spans="1:9" ht="15.75" customHeight="1">
      <c r="A59" s="51">
        <v>50</v>
      </c>
      <c r="B59" s="17">
        <v>201160053</v>
      </c>
      <c r="C59" s="18" t="s">
        <v>67</v>
      </c>
      <c r="D59" s="17">
        <v>5.99</v>
      </c>
      <c r="E59" s="17" t="s">
        <v>36</v>
      </c>
      <c r="F59" s="17">
        <v>64</v>
      </c>
      <c r="G59" s="47" t="str">
        <f t="shared" si="0"/>
        <v>TB khá</v>
      </c>
      <c r="H59" s="48" t="s">
        <v>36</v>
      </c>
      <c r="I59" s="57"/>
    </row>
    <row r="60" spans="2:13" ht="15.75" customHeight="1">
      <c r="B60" s="37"/>
      <c r="H60" s="52"/>
      <c r="I60" s="52"/>
      <c r="J60" s="58"/>
      <c r="K60" s="58"/>
      <c r="L60" s="58"/>
      <c r="M60" s="58"/>
    </row>
    <row r="62" spans="2:10" ht="15.75">
      <c r="B62" s="53" t="s">
        <v>68</v>
      </c>
      <c r="C62" s="26" t="s">
        <v>69</v>
      </c>
      <c r="D62" s="54" t="s">
        <v>70</v>
      </c>
      <c r="E62" s="54" t="s">
        <v>71</v>
      </c>
      <c r="F62" s="54" t="s">
        <v>72</v>
      </c>
      <c r="G62" s="54" t="s">
        <v>73</v>
      </c>
      <c r="H62" s="54" t="s">
        <v>74</v>
      </c>
      <c r="I62" s="26" t="s">
        <v>71</v>
      </c>
      <c r="J62" s="59" t="s">
        <v>75</v>
      </c>
    </row>
    <row r="63" spans="2:10" ht="15.75">
      <c r="B63" s="53" t="s">
        <v>8</v>
      </c>
      <c r="C63" s="55">
        <f>COUNTIF($E$10:$E$59,"Xuất sắc")</f>
        <v>0</v>
      </c>
      <c r="D63" s="55">
        <f>COUNTIF($E$10:$E$59,"Giỏi")</f>
        <v>3</v>
      </c>
      <c r="E63" s="55">
        <f>COUNTIF($E$10:$E$59,"Khá")</f>
        <v>32</v>
      </c>
      <c r="F63" s="55">
        <f>COUNTIF($E$10:$E$59,"TB khá")</f>
        <v>14</v>
      </c>
      <c r="G63" s="55">
        <f>COUNTIF($E$10:$E$59,"Trung Bình")</f>
        <v>1</v>
      </c>
      <c r="H63" s="55">
        <f>COUNTIF($E$10:$E$59,"Yếu")</f>
        <v>0</v>
      </c>
      <c r="I63" s="55">
        <f>COUNTIF($E$10:$E$59,"kÉM")</f>
        <v>0</v>
      </c>
      <c r="J63" s="36">
        <f>SUM(C63:I63)</f>
        <v>50</v>
      </c>
    </row>
    <row r="64" spans="2:9" ht="15.75">
      <c r="B64" s="53"/>
      <c r="C64" s="55"/>
      <c r="D64" s="28"/>
      <c r="E64" s="55"/>
      <c r="F64" s="28"/>
      <c r="G64" s="28"/>
      <c r="H64" s="55"/>
      <c r="I64" s="60"/>
    </row>
    <row r="65" spans="2:10" ht="15.75">
      <c r="B65" s="53"/>
      <c r="C65" s="26" t="s">
        <v>69</v>
      </c>
      <c r="D65" s="54" t="s">
        <v>76</v>
      </c>
      <c r="E65" s="54" t="s">
        <v>71</v>
      </c>
      <c r="F65" s="54" t="s">
        <v>72</v>
      </c>
      <c r="G65" s="54" t="s">
        <v>73</v>
      </c>
      <c r="H65" s="54" t="s">
        <v>74</v>
      </c>
      <c r="I65" s="26" t="s">
        <v>71</v>
      </c>
      <c r="J65" s="59" t="s">
        <v>75</v>
      </c>
    </row>
    <row r="66" spans="2:10" ht="15.75">
      <c r="B66" s="53" t="s">
        <v>9</v>
      </c>
      <c r="C66" s="55">
        <f>COUNTIF(G10:G59,"Xuất sắc")</f>
        <v>0</v>
      </c>
      <c r="D66" s="55">
        <f>COUNTIF(G10:G59,"Tốt")</f>
        <v>4</v>
      </c>
      <c r="E66" s="55">
        <f>COUNTIF($G$10:$G$59,"Khá")</f>
        <v>26</v>
      </c>
      <c r="F66" s="55">
        <f>COUNTIF($G$10:$G$59,"TB Khá")</f>
        <v>19</v>
      </c>
      <c r="G66" s="55">
        <f>COUNTIF($G$10:$G$59,"Trung Bình")</f>
        <v>1</v>
      </c>
      <c r="H66" s="55">
        <f>COUNTIF($G$10:$G$59,"Yếu")</f>
        <v>0</v>
      </c>
      <c r="I66" s="55"/>
      <c r="J66" s="36">
        <f>SUM(C66:I66)</f>
        <v>50</v>
      </c>
    </row>
    <row r="67" spans="2:9" ht="15.75">
      <c r="B67" s="53"/>
      <c r="C67" s="55"/>
      <c r="D67" s="28"/>
      <c r="E67" s="55"/>
      <c r="F67" s="28"/>
      <c r="G67" s="28"/>
      <c r="H67" s="55"/>
      <c r="I67" s="60"/>
    </row>
    <row r="68" spans="2:10" ht="15.75">
      <c r="B68" s="53"/>
      <c r="C68" s="26" t="s">
        <v>69</v>
      </c>
      <c r="D68" s="54" t="s">
        <v>70</v>
      </c>
      <c r="E68" s="54" t="s">
        <v>71</v>
      </c>
      <c r="F68" s="54" t="s">
        <v>72</v>
      </c>
      <c r="G68" s="54" t="s">
        <v>73</v>
      </c>
      <c r="H68" s="54" t="s">
        <v>74</v>
      </c>
      <c r="I68" s="26" t="s">
        <v>71</v>
      </c>
      <c r="J68" s="59" t="s">
        <v>75</v>
      </c>
    </row>
    <row r="69" spans="2:10" ht="15.75">
      <c r="B69" s="61" t="s">
        <v>77</v>
      </c>
      <c r="C69" s="55">
        <f>COUNTIF($H$10:$H$59,"Xuất sắc")</f>
        <v>0</v>
      </c>
      <c r="D69" s="55">
        <f>COUNTIF($H$10:$H$59,"Giỏi")</f>
        <v>1</v>
      </c>
      <c r="E69" s="55">
        <f>COUNTIF($H$10:$H$59,"Khá")</f>
        <v>23</v>
      </c>
      <c r="F69" s="55">
        <f>COUNTIF($H$10:$H$59,"TB Khá")</f>
        <v>24</v>
      </c>
      <c r="G69" s="55">
        <f>COUNTIF($H$10:$H$59,"Trung Bình")</f>
        <v>2</v>
      </c>
      <c r="H69" s="55">
        <f>COUNTIF($H$10:$H$59,"Yếu")</f>
        <v>0</v>
      </c>
      <c r="I69" s="55"/>
      <c r="J69" s="36">
        <f>SUM(C69:I69)</f>
        <v>50</v>
      </c>
    </row>
    <row r="70" spans="2:9" ht="15.75">
      <c r="B70" s="62"/>
      <c r="C70" s="62"/>
      <c r="D70" s="63"/>
      <c r="E70" s="63"/>
      <c r="F70" s="63"/>
      <c r="G70" s="63"/>
      <c r="H70" s="64"/>
      <c r="I70" s="63"/>
    </row>
    <row r="72" spans="1:9" ht="15.75">
      <c r="A72" s="69" t="s">
        <v>78</v>
      </c>
      <c r="B72" s="69"/>
      <c r="F72" s="69" t="s">
        <v>79</v>
      </c>
      <c r="G72" s="69"/>
      <c r="H72" s="69"/>
      <c r="I72" s="69"/>
    </row>
    <row r="76" spans="1:9" ht="15.75">
      <c r="A76" s="69"/>
      <c r="B76" s="69"/>
      <c r="F76" s="69" t="s">
        <v>80</v>
      </c>
      <c r="G76" s="69"/>
      <c r="H76" s="69"/>
      <c r="I76" s="69"/>
    </row>
  </sheetData>
  <sheetProtection/>
  <autoFilter ref="A9:O59"/>
  <mergeCells count="12">
    <mergeCell ref="A72:B72"/>
    <mergeCell ref="F72:I72"/>
    <mergeCell ref="A76:B76"/>
    <mergeCell ref="F76:I76"/>
    <mergeCell ref="A4:I4"/>
    <mergeCell ref="A5:I5"/>
    <mergeCell ref="A8:A9"/>
    <mergeCell ref="B8:B9"/>
    <mergeCell ref="C8:C9"/>
    <mergeCell ref="D8:E8"/>
    <mergeCell ref="F8:G8"/>
    <mergeCell ref="I8:I9"/>
  </mergeCells>
  <printOptions/>
  <pageMargins left="1" right="0.25" top="0.75" bottom="0.2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90" zoomScaleNormal="90" zoomScaleSheetLayoutView="100" zoomScalePageLayoutView="0" workbookViewId="0" topLeftCell="A1">
      <selection activeCell="J20" sqref="J20"/>
    </sheetView>
  </sheetViews>
  <sheetFormatPr defaultColWidth="9.140625" defaultRowHeight="15"/>
  <cols>
    <col min="1" max="1" width="5.8515625" style="2" customWidth="1"/>
    <col min="2" max="2" width="16.421875" style="2" customWidth="1"/>
    <col min="3" max="3" width="28.57421875" style="2" customWidth="1"/>
    <col min="4" max="8" width="12.28125" style="3" customWidth="1"/>
    <col min="9" max="9" width="17.140625" style="3" customWidth="1"/>
    <col min="10" max="16384" width="9.140625" style="4" customWidth="1"/>
  </cols>
  <sheetData>
    <row r="1" spans="1:7" ht="15.75">
      <c r="A1" s="5" t="s">
        <v>0</v>
      </c>
      <c r="B1" s="5"/>
      <c r="C1" s="5"/>
      <c r="D1" s="6"/>
      <c r="E1" s="6"/>
      <c r="F1" s="6"/>
      <c r="G1" s="6"/>
    </row>
    <row r="2" spans="1:7" ht="15.75">
      <c r="A2" s="5" t="s">
        <v>1</v>
      </c>
      <c r="B2" s="5"/>
      <c r="C2" s="5"/>
      <c r="D2" s="6"/>
      <c r="E2" s="6"/>
      <c r="F2" s="6"/>
      <c r="G2" s="6"/>
    </row>
    <row r="3" spans="1:6" ht="15.75">
      <c r="A3" s="5" t="s">
        <v>81</v>
      </c>
      <c r="B3" s="5"/>
      <c r="C3" s="5"/>
      <c r="D3" s="6"/>
      <c r="E3" s="6"/>
      <c r="F3" s="6"/>
    </row>
    <row r="4" spans="1:9" s="1" customFormat="1" ht="15.75">
      <c r="A4" s="76" t="s">
        <v>3</v>
      </c>
      <c r="B4" s="76"/>
      <c r="C4" s="76"/>
      <c r="D4" s="77"/>
      <c r="E4" s="77"/>
      <c r="F4" s="77"/>
      <c r="G4" s="77"/>
      <c r="H4" s="77"/>
      <c r="I4" s="77"/>
    </row>
    <row r="5" spans="1:9" s="1" customFormat="1" ht="15.75">
      <c r="A5" s="76" t="s">
        <v>82</v>
      </c>
      <c r="B5" s="76"/>
      <c r="C5" s="76"/>
      <c r="D5" s="77"/>
      <c r="E5" s="77"/>
      <c r="F5" s="77"/>
      <c r="G5" s="77"/>
      <c r="H5" s="77"/>
      <c r="I5" s="77"/>
    </row>
    <row r="6" s="1" customFormat="1" ht="15"/>
    <row r="7" spans="1:9" s="1" customFormat="1" ht="20.25" customHeight="1">
      <c r="A7" s="68" t="s">
        <v>5</v>
      </c>
      <c r="B7" s="68" t="s">
        <v>83</v>
      </c>
      <c r="C7" s="83" t="s">
        <v>84</v>
      </c>
      <c r="D7" s="78" t="s">
        <v>8</v>
      </c>
      <c r="E7" s="78"/>
      <c r="F7" s="78" t="s">
        <v>9</v>
      </c>
      <c r="G7" s="78"/>
      <c r="H7" s="8" t="s">
        <v>85</v>
      </c>
      <c r="I7" s="78" t="s">
        <v>11</v>
      </c>
    </row>
    <row r="8" spans="1:9" s="1" customFormat="1" ht="20.25" customHeight="1">
      <c r="A8" s="68"/>
      <c r="B8" s="68"/>
      <c r="C8" s="83"/>
      <c r="D8" s="8" t="s">
        <v>12</v>
      </c>
      <c r="E8" s="9" t="s">
        <v>10</v>
      </c>
      <c r="F8" s="8" t="s">
        <v>13</v>
      </c>
      <c r="G8" s="10" t="s">
        <v>10</v>
      </c>
      <c r="H8" s="9" t="s">
        <v>14</v>
      </c>
      <c r="I8" s="78"/>
    </row>
    <row r="9" spans="1:9" s="1" customFormat="1" ht="20.25" customHeight="1">
      <c r="A9" s="11">
        <v>1</v>
      </c>
      <c r="B9" s="12">
        <v>201160076</v>
      </c>
      <c r="C9" s="13" t="s">
        <v>86</v>
      </c>
      <c r="D9" s="14">
        <v>8.08</v>
      </c>
      <c r="E9" s="14" t="s">
        <v>16</v>
      </c>
      <c r="F9" s="14">
        <v>86</v>
      </c>
      <c r="G9" s="15" t="str">
        <f>IF(F9&lt;30,"Kém",IF(F9&lt;50,"Yếu",IF(F9&lt;60,"Trung bình",IF(F9&lt;70,"TB khá",IF(F9&lt;80,"Khá",IF(F10&lt;90,"Tốt","Xuất sắc"))))))</f>
        <v>Tốt</v>
      </c>
      <c r="H9" s="16" t="s">
        <v>16</v>
      </c>
      <c r="I9" s="30"/>
    </row>
    <row r="10" spans="1:9" s="1" customFormat="1" ht="20.25" customHeight="1">
      <c r="A10" s="11">
        <v>2</v>
      </c>
      <c r="B10" s="12">
        <v>201160066</v>
      </c>
      <c r="C10" s="13" t="s">
        <v>87</v>
      </c>
      <c r="D10" s="14">
        <v>7.83</v>
      </c>
      <c r="E10" s="14" t="s">
        <v>17</v>
      </c>
      <c r="F10" s="14">
        <v>72</v>
      </c>
      <c r="G10" s="15" t="str">
        <f aca="true" t="shared" si="0" ref="G10:G57">IF(F10&lt;30,"Kém",IF(F10&lt;50,"Yếu",IF(F10&lt;60,"Trung bình",IF(F10&lt;70,"TB khá",IF(F10&lt;80,"Khá",IF(F11&lt;90,"Tốt","Xuất sắc"))))))</f>
        <v>Khá</v>
      </c>
      <c r="H10" s="16" t="s">
        <v>17</v>
      </c>
      <c r="I10" s="30"/>
    </row>
    <row r="11" spans="1:9" s="1" customFormat="1" ht="20.25" customHeight="1">
      <c r="A11" s="11">
        <v>3</v>
      </c>
      <c r="B11" s="17">
        <v>201160100</v>
      </c>
      <c r="C11" s="18" t="s">
        <v>88</v>
      </c>
      <c r="D11" s="19">
        <v>7.8</v>
      </c>
      <c r="E11" s="19" t="s">
        <v>17</v>
      </c>
      <c r="F11" s="19">
        <v>70</v>
      </c>
      <c r="G11" s="15" t="str">
        <f t="shared" si="0"/>
        <v>Khá</v>
      </c>
      <c r="H11" s="16" t="s">
        <v>17</v>
      </c>
      <c r="I11" s="30"/>
    </row>
    <row r="12" spans="1:9" s="1" customFormat="1" ht="20.25" customHeight="1">
      <c r="A12" s="11">
        <v>4</v>
      </c>
      <c r="B12" s="12">
        <v>201160038</v>
      </c>
      <c r="C12" s="13" t="s">
        <v>89</v>
      </c>
      <c r="D12" s="14">
        <v>7.68</v>
      </c>
      <c r="E12" s="14" t="s">
        <v>17</v>
      </c>
      <c r="F12" s="20">
        <v>81</v>
      </c>
      <c r="G12" s="15" t="str">
        <f t="shared" si="0"/>
        <v>Tốt</v>
      </c>
      <c r="H12" s="16" t="s">
        <v>17</v>
      </c>
      <c r="I12" s="30"/>
    </row>
    <row r="13" spans="1:9" s="1" customFormat="1" ht="20.25" customHeight="1">
      <c r="A13" s="11">
        <v>5</v>
      </c>
      <c r="B13" s="12">
        <v>201160006</v>
      </c>
      <c r="C13" s="13" t="s">
        <v>90</v>
      </c>
      <c r="D13" s="14">
        <v>7.62</v>
      </c>
      <c r="E13" s="14" t="s">
        <v>17</v>
      </c>
      <c r="F13" s="14">
        <v>86</v>
      </c>
      <c r="G13" s="15" t="str">
        <f t="shared" si="0"/>
        <v>Tốt</v>
      </c>
      <c r="H13" s="16" t="s">
        <v>17</v>
      </c>
      <c r="I13" s="30"/>
    </row>
    <row r="14" spans="1:9" s="1" customFormat="1" ht="20.25" customHeight="1">
      <c r="A14" s="11">
        <v>6</v>
      </c>
      <c r="B14" s="12">
        <v>201160015</v>
      </c>
      <c r="C14" s="13" t="s">
        <v>91</v>
      </c>
      <c r="D14" s="14">
        <v>7.58</v>
      </c>
      <c r="E14" s="14" t="s">
        <v>17</v>
      </c>
      <c r="F14" s="14">
        <v>85</v>
      </c>
      <c r="G14" s="15" t="str">
        <f t="shared" si="0"/>
        <v>Tốt</v>
      </c>
      <c r="H14" s="16" t="s">
        <v>17</v>
      </c>
      <c r="I14" s="30"/>
    </row>
    <row r="15" spans="1:9" s="1" customFormat="1" ht="20.25" customHeight="1">
      <c r="A15" s="11">
        <v>7</v>
      </c>
      <c r="B15" s="12">
        <v>201160050</v>
      </c>
      <c r="C15" s="13" t="s">
        <v>92</v>
      </c>
      <c r="D15" s="14">
        <v>7.58</v>
      </c>
      <c r="E15" s="14" t="s">
        <v>17</v>
      </c>
      <c r="F15" s="14">
        <v>85</v>
      </c>
      <c r="G15" s="15" t="str">
        <f t="shared" si="0"/>
        <v>Tốt</v>
      </c>
      <c r="H15" s="16" t="s">
        <v>17</v>
      </c>
      <c r="I15" s="30"/>
    </row>
    <row r="16" spans="1:9" s="1" customFormat="1" ht="20.25" customHeight="1">
      <c r="A16" s="11">
        <v>8</v>
      </c>
      <c r="B16" s="12">
        <v>201160008</v>
      </c>
      <c r="C16" s="13" t="s">
        <v>93</v>
      </c>
      <c r="D16" s="14">
        <v>7.55</v>
      </c>
      <c r="E16" s="14" t="s">
        <v>17</v>
      </c>
      <c r="F16" s="21">
        <v>72</v>
      </c>
      <c r="G16" s="15" t="str">
        <f t="shared" si="0"/>
        <v>Khá</v>
      </c>
      <c r="H16" s="16" t="s">
        <v>17</v>
      </c>
      <c r="I16" s="30"/>
    </row>
    <row r="17" spans="1:9" s="1" customFormat="1" ht="20.25" customHeight="1">
      <c r="A17" s="11">
        <v>9</v>
      </c>
      <c r="B17" s="12">
        <v>201160036</v>
      </c>
      <c r="C17" s="13" t="s">
        <v>94</v>
      </c>
      <c r="D17" s="14">
        <v>7.46</v>
      </c>
      <c r="E17" s="14" t="s">
        <v>17</v>
      </c>
      <c r="F17" s="21">
        <v>67</v>
      </c>
      <c r="G17" s="15" t="str">
        <f t="shared" si="0"/>
        <v>TB khá</v>
      </c>
      <c r="H17" s="16" t="s">
        <v>22</v>
      </c>
      <c r="I17" s="30"/>
    </row>
    <row r="18" spans="1:9" s="1" customFormat="1" ht="20.25" customHeight="1">
      <c r="A18" s="11">
        <v>10</v>
      </c>
      <c r="B18" s="12">
        <v>201160096</v>
      </c>
      <c r="C18" s="13" t="s">
        <v>95</v>
      </c>
      <c r="D18" s="14">
        <v>7.41</v>
      </c>
      <c r="E18" s="14" t="s">
        <v>17</v>
      </c>
      <c r="F18" s="14">
        <v>75</v>
      </c>
      <c r="G18" s="15" t="str">
        <f t="shared" si="0"/>
        <v>Khá</v>
      </c>
      <c r="H18" s="16" t="s">
        <v>17</v>
      </c>
      <c r="I18" s="30"/>
    </row>
    <row r="19" spans="1:9" s="1" customFormat="1" ht="20.25" customHeight="1">
      <c r="A19" s="11">
        <v>11</v>
      </c>
      <c r="B19" s="12">
        <v>201160024</v>
      </c>
      <c r="C19" s="13" t="s">
        <v>96</v>
      </c>
      <c r="D19" s="14">
        <v>7.4</v>
      </c>
      <c r="E19" s="14" t="s">
        <v>17</v>
      </c>
      <c r="F19" s="14">
        <v>73</v>
      </c>
      <c r="G19" s="15" t="str">
        <f t="shared" si="0"/>
        <v>Khá</v>
      </c>
      <c r="H19" s="16" t="s">
        <v>17</v>
      </c>
      <c r="I19" s="30"/>
    </row>
    <row r="20" spans="1:9" s="1" customFormat="1" ht="20.25" customHeight="1">
      <c r="A20" s="11">
        <v>12</v>
      </c>
      <c r="B20" s="12">
        <v>201160033</v>
      </c>
      <c r="C20" s="13" t="s">
        <v>97</v>
      </c>
      <c r="D20" s="14">
        <v>7.36</v>
      </c>
      <c r="E20" s="14" t="s">
        <v>17</v>
      </c>
      <c r="F20" s="14">
        <v>85</v>
      </c>
      <c r="G20" s="15" t="str">
        <f t="shared" si="0"/>
        <v>Tốt</v>
      </c>
      <c r="H20" s="16" t="s">
        <v>17</v>
      </c>
      <c r="I20" s="30"/>
    </row>
    <row r="21" spans="1:9" s="1" customFormat="1" ht="20.25" customHeight="1">
      <c r="A21" s="11">
        <v>13</v>
      </c>
      <c r="B21" s="17">
        <v>201160044</v>
      </c>
      <c r="C21" s="18" t="s">
        <v>98</v>
      </c>
      <c r="D21" s="19">
        <v>7.35</v>
      </c>
      <c r="E21" s="19" t="s">
        <v>17</v>
      </c>
      <c r="F21" s="19">
        <v>70</v>
      </c>
      <c r="G21" s="15" t="str">
        <f t="shared" si="0"/>
        <v>Khá</v>
      </c>
      <c r="H21" s="16" t="s">
        <v>17</v>
      </c>
      <c r="I21" s="30"/>
    </row>
    <row r="22" spans="1:9" s="1" customFormat="1" ht="20.25" customHeight="1">
      <c r="A22" s="11">
        <v>14</v>
      </c>
      <c r="B22" s="12">
        <v>201160018</v>
      </c>
      <c r="C22" s="13" t="s">
        <v>99</v>
      </c>
      <c r="D22" s="14">
        <v>7.29</v>
      </c>
      <c r="E22" s="14" t="s">
        <v>17</v>
      </c>
      <c r="F22" s="14">
        <v>64</v>
      </c>
      <c r="G22" s="15" t="str">
        <f t="shared" si="0"/>
        <v>TB khá</v>
      </c>
      <c r="H22" s="16" t="s">
        <v>22</v>
      </c>
      <c r="I22" s="30"/>
    </row>
    <row r="23" spans="1:10" s="1" customFormat="1" ht="20.25" customHeight="1">
      <c r="A23" s="11">
        <v>15</v>
      </c>
      <c r="B23" s="12">
        <v>201160028</v>
      </c>
      <c r="C23" s="13" t="s">
        <v>100</v>
      </c>
      <c r="D23" s="14">
        <v>7.27</v>
      </c>
      <c r="E23" s="14" t="s">
        <v>17</v>
      </c>
      <c r="F23" s="14">
        <v>60</v>
      </c>
      <c r="G23" s="15" t="str">
        <f t="shared" si="0"/>
        <v>TB khá</v>
      </c>
      <c r="H23" s="16" t="s">
        <v>22</v>
      </c>
      <c r="I23" s="30"/>
      <c r="J23" s="1">
        <v>-10</v>
      </c>
    </row>
    <row r="24" spans="1:9" s="1" customFormat="1" ht="20.25" customHeight="1">
      <c r="A24" s="11">
        <v>16</v>
      </c>
      <c r="B24" s="12">
        <v>201160026</v>
      </c>
      <c r="C24" s="13" t="s">
        <v>101</v>
      </c>
      <c r="D24" s="14">
        <v>7.22</v>
      </c>
      <c r="E24" s="14" t="s">
        <v>17</v>
      </c>
      <c r="F24" s="14">
        <v>77</v>
      </c>
      <c r="G24" s="15" t="str">
        <f t="shared" si="0"/>
        <v>Khá</v>
      </c>
      <c r="H24" s="16" t="s">
        <v>17</v>
      </c>
      <c r="I24" s="30"/>
    </row>
    <row r="25" spans="1:9" s="1" customFormat="1" ht="20.25" customHeight="1">
      <c r="A25" s="11">
        <v>17</v>
      </c>
      <c r="B25" s="12">
        <v>201160051</v>
      </c>
      <c r="C25" s="13" t="s">
        <v>102</v>
      </c>
      <c r="D25" s="14">
        <v>7.22</v>
      </c>
      <c r="E25" s="14" t="s">
        <v>17</v>
      </c>
      <c r="F25" s="14">
        <v>79</v>
      </c>
      <c r="G25" s="15" t="str">
        <f t="shared" si="0"/>
        <v>Khá</v>
      </c>
      <c r="H25" s="16" t="s">
        <v>17</v>
      </c>
      <c r="I25" s="30"/>
    </row>
    <row r="26" spans="1:9" s="1" customFormat="1" ht="20.25" customHeight="1">
      <c r="A26" s="11">
        <v>18</v>
      </c>
      <c r="B26" s="12">
        <v>201160074</v>
      </c>
      <c r="C26" s="13" t="s">
        <v>103</v>
      </c>
      <c r="D26" s="14">
        <v>7.22</v>
      </c>
      <c r="E26" s="14" t="s">
        <v>17</v>
      </c>
      <c r="F26" s="14">
        <v>66</v>
      </c>
      <c r="G26" s="15" t="str">
        <f t="shared" si="0"/>
        <v>TB khá</v>
      </c>
      <c r="H26" s="16" t="s">
        <v>22</v>
      </c>
      <c r="I26" s="30"/>
    </row>
    <row r="27" spans="1:9" s="1" customFormat="1" ht="20.25" customHeight="1">
      <c r="A27" s="11">
        <v>19</v>
      </c>
      <c r="B27" s="12">
        <v>201160032</v>
      </c>
      <c r="C27" s="13" t="s">
        <v>104</v>
      </c>
      <c r="D27" s="14">
        <v>7.21</v>
      </c>
      <c r="E27" s="14" t="s">
        <v>17</v>
      </c>
      <c r="F27" s="14">
        <v>72</v>
      </c>
      <c r="G27" s="15" t="str">
        <f t="shared" si="0"/>
        <v>Khá</v>
      </c>
      <c r="H27" s="16" t="s">
        <v>17</v>
      </c>
      <c r="I27" s="30"/>
    </row>
    <row r="28" spans="1:9" s="1" customFormat="1" ht="20.25" customHeight="1">
      <c r="A28" s="11">
        <v>20</v>
      </c>
      <c r="B28" s="17">
        <v>201160041</v>
      </c>
      <c r="C28" s="18" t="s">
        <v>105</v>
      </c>
      <c r="D28" s="19">
        <v>7.21</v>
      </c>
      <c r="E28" s="19" t="s">
        <v>17</v>
      </c>
      <c r="F28" s="19">
        <v>71</v>
      </c>
      <c r="G28" s="15" t="str">
        <f t="shared" si="0"/>
        <v>Khá</v>
      </c>
      <c r="H28" s="16" t="s">
        <v>17</v>
      </c>
      <c r="I28" s="30"/>
    </row>
    <row r="29" spans="1:9" s="1" customFormat="1" ht="20.25" customHeight="1">
      <c r="A29" s="11">
        <v>21</v>
      </c>
      <c r="B29" s="12">
        <v>201160059</v>
      </c>
      <c r="C29" s="13" t="s">
        <v>106</v>
      </c>
      <c r="D29" s="14">
        <v>7.21</v>
      </c>
      <c r="E29" s="14" t="s">
        <v>17</v>
      </c>
      <c r="F29" s="14">
        <v>72</v>
      </c>
      <c r="G29" s="15" t="str">
        <f t="shared" si="0"/>
        <v>Khá</v>
      </c>
      <c r="H29" s="16" t="s">
        <v>17</v>
      </c>
      <c r="I29" s="30"/>
    </row>
    <row r="30" spans="1:9" s="1" customFormat="1" ht="20.25" customHeight="1">
      <c r="A30" s="11">
        <v>22</v>
      </c>
      <c r="B30" s="12">
        <v>201160017</v>
      </c>
      <c r="C30" s="13" t="s">
        <v>107</v>
      </c>
      <c r="D30" s="14">
        <v>7.19</v>
      </c>
      <c r="E30" s="14" t="s">
        <v>17</v>
      </c>
      <c r="F30" s="14">
        <v>80</v>
      </c>
      <c r="G30" s="15" t="str">
        <f t="shared" si="0"/>
        <v>Tốt</v>
      </c>
      <c r="H30" s="16" t="s">
        <v>17</v>
      </c>
      <c r="I30" s="30"/>
    </row>
    <row r="31" spans="1:9" s="1" customFormat="1" ht="20.25" customHeight="1">
      <c r="A31" s="11">
        <v>23</v>
      </c>
      <c r="B31" s="12">
        <v>201160092</v>
      </c>
      <c r="C31" s="13" t="s">
        <v>108</v>
      </c>
      <c r="D31" s="14">
        <v>7.15</v>
      </c>
      <c r="E31" s="14" t="s">
        <v>17</v>
      </c>
      <c r="F31" s="14">
        <v>71</v>
      </c>
      <c r="G31" s="15" t="str">
        <f t="shared" si="0"/>
        <v>Khá</v>
      </c>
      <c r="H31" s="16" t="s">
        <v>17</v>
      </c>
      <c r="I31" s="30"/>
    </row>
    <row r="32" spans="1:9" s="1" customFormat="1" ht="20.25" customHeight="1">
      <c r="A32" s="11">
        <v>24</v>
      </c>
      <c r="B32" s="12">
        <v>201160075</v>
      </c>
      <c r="C32" s="13" t="s">
        <v>109</v>
      </c>
      <c r="D32" s="14">
        <v>7.12</v>
      </c>
      <c r="E32" s="14" t="s">
        <v>17</v>
      </c>
      <c r="F32" s="14">
        <v>66</v>
      </c>
      <c r="G32" s="15" t="str">
        <f t="shared" si="0"/>
        <v>TB khá</v>
      </c>
      <c r="H32" s="16" t="s">
        <v>22</v>
      </c>
      <c r="I32" s="30"/>
    </row>
    <row r="33" spans="1:9" s="1" customFormat="1" ht="20.25" customHeight="1">
      <c r="A33" s="11">
        <v>25</v>
      </c>
      <c r="B33" s="17">
        <v>201160061</v>
      </c>
      <c r="C33" s="18" t="s">
        <v>110</v>
      </c>
      <c r="D33" s="19">
        <v>7.11</v>
      </c>
      <c r="E33" s="19" t="s">
        <v>17</v>
      </c>
      <c r="F33" s="19">
        <v>71</v>
      </c>
      <c r="G33" s="15" t="str">
        <f t="shared" si="0"/>
        <v>Khá</v>
      </c>
      <c r="H33" s="16" t="s">
        <v>17</v>
      </c>
      <c r="I33" s="30"/>
    </row>
    <row r="34" spans="1:9" s="1" customFormat="1" ht="20.25" customHeight="1">
      <c r="A34" s="11">
        <v>26</v>
      </c>
      <c r="B34" s="12">
        <v>201160083</v>
      </c>
      <c r="C34" s="13" t="s">
        <v>111</v>
      </c>
      <c r="D34" s="14">
        <v>7.08</v>
      </c>
      <c r="E34" s="14" t="s">
        <v>17</v>
      </c>
      <c r="F34" s="14">
        <v>62</v>
      </c>
      <c r="G34" s="15" t="str">
        <f t="shared" si="0"/>
        <v>TB khá</v>
      </c>
      <c r="H34" s="16" t="s">
        <v>22</v>
      </c>
      <c r="I34" s="30"/>
    </row>
    <row r="35" spans="1:9" s="1" customFormat="1" ht="20.25" customHeight="1">
      <c r="A35" s="11">
        <v>27</v>
      </c>
      <c r="B35" s="12">
        <v>201160009</v>
      </c>
      <c r="C35" s="13" t="s">
        <v>112</v>
      </c>
      <c r="D35" s="14">
        <v>7.05</v>
      </c>
      <c r="E35" s="14" t="s">
        <v>17</v>
      </c>
      <c r="F35" s="14">
        <v>64</v>
      </c>
      <c r="G35" s="15" t="str">
        <f t="shared" si="0"/>
        <v>TB khá</v>
      </c>
      <c r="H35" s="16" t="s">
        <v>22</v>
      </c>
      <c r="I35" s="30"/>
    </row>
    <row r="36" spans="1:9" s="1" customFormat="1" ht="20.25" customHeight="1">
      <c r="A36" s="11">
        <v>28</v>
      </c>
      <c r="B36" s="12">
        <v>201160054</v>
      </c>
      <c r="C36" s="13" t="s">
        <v>113</v>
      </c>
      <c r="D36" s="14">
        <v>7.05</v>
      </c>
      <c r="E36" s="14" t="s">
        <v>17</v>
      </c>
      <c r="F36" s="14">
        <v>67</v>
      </c>
      <c r="G36" s="15" t="str">
        <f t="shared" si="0"/>
        <v>TB khá</v>
      </c>
      <c r="H36" s="16" t="s">
        <v>22</v>
      </c>
      <c r="I36" s="30"/>
    </row>
    <row r="37" spans="1:9" s="1" customFormat="1" ht="20.25" customHeight="1">
      <c r="A37" s="11">
        <v>29</v>
      </c>
      <c r="B37" s="12">
        <v>201160081</v>
      </c>
      <c r="C37" s="13" t="s">
        <v>114</v>
      </c>
      <c r="D37" s="14">
        <v>7.02</v>
      </c>
      <c r="E37" s="14" t="s">
        <v>17</v>
      </c>
      <c r="F37" s="19">
        <v>65</v>
      </c>
      <c r="G37" s="15" t="str">
        <f t="shared" si="0"/>
        <v>TB khá</v>
      </c>
      <c r="H37" s="16" t="s">
        <v>22</v>
      </c>
      <c r="I37" s="30"/>
    </row>
    <row r="38" spans="1:9" s="1" customFormat="1" ht="20.25" customHeight="1">
      <c r="A38" s="11">
        <v>30</v>
      </c>
      <c r="B38" s="12">
        <v>201160072</v>
      </c>
      <c r="C38" s="13" t="s">
        <v>115</v>
      </c>
      <c r="D38" s="14">
        <v>6.99</v>
      </c>
      <c r="E38" s="14" t="s">
        <v>22</v>
      </c>
      <c r="F38" s="14">
        <v>68</v>
      </c>
      <c r="G38" s="15" t="str">
        <f t="shared" si="0"/>
        <v>TB khá</v>
      </c>
      <c r="H38" s="16" t="s">
        <v>22</v>
      </c>
      <c r="I38" s="30"/>
    </row>
    <row r="39" spans="1:9" s="1" customFormat="1" ht="20.25" customHeight="1">
      <c r="A39" s="11">
        <v>31</v>
      </c>
      <c r="B39" s="12">
        <v>201160062</v>
      </c>
      <c r="C39" s="13" t="s">
        <v>116</v>
      </c>
      <c r="D39" s="14">
        <v>6.98</v>
      </c>
      <c r="E39" s="14" t="s">
        <v>22</v>
      </c>
      <c r="F39" s="14">
        <v>64</v>
      </c>
      <c r="G39" s="15" t="str">
        <f t="shared" si="0"/>
        <v>TB khá</v>
      </c>
      <c r="H39" s="16" t="s">
        <v>22</v>
      </c>
      <c r="I39" s="30"/>
    </row>
    <row r="40" spans="1:10" s="1" customFormat="1" ht="20.25" customHeight="1">
      <c r="A40" s="11">
        <v>32</v>
      </c>
      <c r="B40" s="12">
        <v>201160065</v>
      </c>
      <c r="C40" s="13" t="s">
        <v>117</v>
      </c>
      <c r="D40" s="14">
        <v>6.98</v>
      </c>
      <c r="E40" s="14" t="s">
        <v>22</v>
      </c>
      <c r="F40" s="14">
        <v>55</v>
      </c>
      <c r="G40" s="15" t="str">
        <f t="shared" si="0"/>
        <v>Trung bình</v>
      </c>
      <c r="H40" s="16" t="s">
        <v>36</v>
      </c>
      <c r="I40" s="30"/>
      <c r="J40" s="1">
        <v>-10</v>
      </c>
    </row>
    <row r="41" spans="1:9" s="1" customFormat="1" ht="20.25" customHeight="1">
      <c r="A41" s="11">
        <v>33</v>
      </c>
      <c r="B41" s="12">
        <v>201160069</v>
      </c>
      <c r="C41" s="13" t="s">
        <v>118</v>
      </c>
      <c r="D41" s="14">
        <v>6.95</v>
      </c>
      <c r="E41" s="14" t="s">
        <v>22</v>
      </c>
      <c r="F41" s="14">
        <v>63</v>
      </c>
      <c r="G41" s="15" t="str">
        <f t="shared" si="0"/>
        <v>TB khá</v>
      </c>
      <c r="H41" s="16" t="s">
        <v>22</v>
      </c>
      <c r="I41" s="30"/>
    </row>
    <row r="42" spans="1:9" s="1" customFormat="1" ht="20.25" customHeight="1">
      <c r="A42" s="11">
        <v>34</v>
      </c>
      <c r="B42" s="12">
        <v>201160077</v>
      </c>
      <c r="C42" s="13" t="s">
        <v>119</v>
      </c>
      <c r="D42" s="14">
        <v>6.92</v>
      </c>
      <c r="E42" s="14" t="s">
        <v>22</v>
      </c>
      <c r="F42" s="14">
        <v>64</v>
      </c>
      <c r="G42" s="15" t="str">
        <f t="shared" si="0"/>
        <v>TB khá</v>
      </c>
      <c r="H42" s="16" t="s">
        <v>22</v>
      </c>
      <c r="I42" s="30"/>
    </row>
    <row r="43" spans="1:10" s="1" customFormat="1" ht="20.25" customHeight="1">
      <c r="A43" s="11">
        <v>35</v>
      </c>
      <c r="B43" s="12">
        <v>201160090</v>
      </c>
      <c r="C43" s="13" t="s">
        <v>120</v>
      </c>
      <c r="D43" s="14">
        <v>6.91</v>
      </c>
      <c r="E43" s="14" t="s">
        <v>22</v>
      </c>
      <c r="F43" s="14">
        <v>54</v>
      </c>
      <c r="G43" s="15" t="str">
        <f t="shared" si="0"/>
        <v>Trung bình</v>
      </c>
      <c r="H43" s="16" t="s">
        <v>36</v>
      </c>
      <c r="I43" s="30"/>
      <c r="J43" s="1">
        <v>-10</v>
      </c>
    </row>
    <row r="44" spans="1:9" s="1" customFormat="1" ht="20.25" customHeight="1">
      <c r="A44" s="11">
        <v>36</v>
      </c>
      <c r="B44" s="12">
        <v>201160047</v>
      </c>
      <c r="C44" s="13" t="s">
        <v>121</v>
      </c>
      <c r="D44" s="14">
        <v>6.9</v>
      </c>
      <c r="E44" s="14" t="s">
        <v>22</v>
      </c>
      <c r="F44" s="14">
        <v>65</v>
      </c>
      <c r="G44" s="15" t="str">
        <f t="shared" si="0"/>
        <v>TB khá</v>
      </c>
      <c r="H44" s="16" t="s">
        <v>22</v>
      </c>
      <c r="I44" s="30"/>
    </row>
    <row r="45" spans="1:9" s="1" customFormat="1" ht="20.25" customHeight="1">
      <c r="A45" s="11">
        <v>37</v>
      </c>
      <c r="B45" s="12">
        <v>201160056</v>
      </c>
      <c r="C45" s="13" t="s">
        <v>122</v>
      </c>
      <c r="D45" s="14">
        <v>6.89</v>
      </c>
      <c r="E45" s="14" t="s">
        <v>22</v>
      </c>
      <c r="F45" s="14">
        <v>68</v>
      </c>
      <c r="G45" s="15" t="str">
        <f t="shared" si="0"/>
        <v>TB khá</v>
      </c>
      <c r="H45" s="16" t="s">
        <v>22</v>
      </c>
      <c r="I45" s="30"/>
    </row>
    <row r="46" spans="1:9" s="1" customFormat="1" ht="20.25" customHeight="1">
      <c r="A46" s="11">
        <v>38</v>
      </c>
      <c r="B46" s="12">
        <v>201160042</v>
      </c>
      <c r="C46" s="13" t="s">
        <v>105</v>
      </c>
      <c r="D46" s="14">
        <v>6.88</v>
      </c>
      <c r="E46" s="14" t="s">
        <v>22</v>
      </c>
      <c r="F46" s="14">
        <v>63</v>
      </c>
      <c r="G46" s="15" t="str">
        <f t="shared" si="0"/>
        <v>TB khá</v>
      </c>
      <c r="H46" s="16" t="s">
        <v>22</v>
      </c>
      <c r="I46" s="30"/>
    </row>
    <row r="47" spans="1:9" s="1" customFormat="1" ht="20.25" customHeight="1">
      <c r="A47" s="11">
        <v>39</v>
      </c>
      <c r="B47" s="12">
        <v>201160023</v>
      </c>
      <c r="C47" s="13" t="s">
        <v>123</v>
      </c>
      <c r="D47" s="14">
        <v>6.87</v>
      </c>
      <c r="E47" s="14" t="s">
        <v>22</v>
      </c>
      <c r="F47" s="14">
        <v>63</v>
      </c>
      <c r="G47" s="15" t="str">
        <f t="shared" si="0"/>
        <v>TB khá</v>
      </c>
      <c r="H47" s="16" t="s">
        <v>22</v>
      </c>
      <c r="I47" s="30"/>
    </row>
    <row r="48" spans="1:9" s="1" customFormat="1" ht="20.25" customHeight="1">
      <c r="A48" s="11">
        <v>40</v>
      </c>
      <c r="B48" s="12">
        <v>201160064</v>
      </c>
      <c r="C48" s="13" t="s">
        <v>124</v>
      </c>
      <c r="D48" s="14">
        <v>6.84</v>
      </c>
      <c r="E48" s="14" t="s">
        <v>22</v>
      </c>
      <c r="F48" s="14">
        <v>63</v>
      </c>
      <c r="G48" s="15" t="str">
        <f t="shared" si="0"/>
        <v>TB khá</v>
      </c>
      <c r="H48" s="16" t="s">
        <v>22</v>
      </c>
      <c r="I48" s="30"/>
    </row>
    <row r="49" spans="1:9" s="1" customFormat="1" ht="20.25" customHeight="1">
      <c r="A49" s="11">
        <v>41</v>
      </c>
      <c r="B49" s="12">
        <v>201160029</v>
      </c>
      <c r="C49" s="13" t="s">
        <v>125</v>
      </c>
      <c r="D49" s="14">
        <v>6.8</v>
      </c>
      <c r="E49" s="14" t="s">
        <v>22</v>
      </c>
      <c r="F49" s="14">
        <v>63</v>
      </c>
      <c r="G49" s="15" t="str">
        <f t="shared" si="0"/>
        <v>TB khá</v>
      </c>
      <c r="H49" s="16" t="s">
        <v>22</v>
      </c>
      <c r="I49" s="30"/>
    </row>
    <row r="50" spans="1:9" s="1" customFormat="1" ht="20.25" customHeight="1">
      <c r="A50" s="11">
        <v>42</v>
      </c>
      <c r="B50" s="12">
        <v>201160049</v>
      </c>
      <c r="C50" s="13" t="s">
        <v>126</v>
      </c>
      <c r="D50" s="14">
        <v>6.7</v>
      </c>
      <c r="E50" s="14" t="s">
        <v>22</v>
      </c>
      <c r="F50" s="14">
        <v>71</v>
      </c>
      <c r="G50" s="15" t="str">
        <f t="shared" si="0"/>
        <v>Khá</v>
      </c>
      <c r="H50" s="16" t="s">
        <v>22</v>
      </c>
      <c r="I50" s="30"/>
    </row>
    <row r="51" spans="1:9" s="1" customFormat="1" ht="20.25" customHeight="1">
      <c r="A51" s="11">
        <v>43</v>
      </c>
      <c r="B51" s="12">
        <v>201160094</v>
      </c>
      <c r="C51" s="13" t="s">
        <v>127</v>
      </c>
      <c r="D51" s="14">
        <v>6.7</v>
      </c>
      <c r="E51" s="14" t="s">
        <v>22</v>
      </c>
      <c r="F51" s="14">
        <v>70</v>
      </c>
      <c r="G51" s="15" t="str">
        <f t="shared" si="0"/>
        <v>Khá</v>
      </c>
      <c r="H51" s="16" t="s">
        <v>22</v>
      </c>
      <c r="I51" s="30"/>
    </row>
    <row r="52" spans="1:9" s="1" customFormat="1" ht="20.25" customHeight="1">
      <c r="A52" s="11">
        <v>44</v>
      </c>
      <c r="B52" s="12">
        <v>201160016</v>
      </c>
      <c r="C52" s="13" t="s">
        <v>128</v>
      </c>
      <c r="D52" s="14">
        <v>6.68</v>
      </c>
      <c r="E52" s="14" t="s">
        <v>22</v>
      </c>
      <c r="F52" s="14">
        <v>68</v>
      </c>
      <c r="G52" s="15" t="str">
        <f t="shared" si="0"/>
        <v>TB khá</v>
      </c>
      <c r="H52" s="16" t="s">
        <v>22</v>
      </c>
      <c r="I52" s="30"/>
    </row>
    <row r="53" spans="1:9" s="1" customFormat="1" ht="20.25" customHeight="1">
      <c r="A53" s="11">
        <v>45</v>
      </c>
      <c r="B53" s="12">
        <v>201160085</v>
      </c>
      <c r="C53" s="13" t="s">
        <v>129</v>
      </c>
      <c r="D53" s="14">
        <v>6.65</v>
      </c>
      <c r="E53" s="14" t="s">
        <v>22</v>
      </c>
      <c r="F53" s="14">
        <v>68</v>
      </c>
      <c r="G53" s="15" t="str">
        <f t="shared" si="0"/>
        <v>TB khá</v>
      </c>
      <c r="H53" s="16" t="s">
        <v>22</v>
      </c>
      <c r="I53" s="30"/>
    </row>
    <row r="54" spans="1:9" s="1" customFormat="1" ht="20.25" customHeight="1">
      <c r="A54" s="11">
        <v>46</v>
      </c>
      <c r="B54" s="12">
        <v>201160013</v>
      </c>
      <c r="C54" s="13" t="s">
        <v>130</v>
      </c>
      <c r="D54" s="14">
        <v>6.61</v>
      </c>
      <c r="E54" s="14" t="s">
        <v>22</v>
      </c>
      <c r="F54" s="14">
        <v>68</v>
      </c>
      <c r="G54" s="15" t="str">
        <f t="shared" si="0"/>
        <v>TB khá</v>
      </c>
      <c r="H54" s="16" t="s">
        <v>22</v>
      </c>
      <c r="I54" s="30"/>
    </row>
    <row r="55" spans="1:9" s="1" customFormat="1" ht="20.25" customHeight="1">
      <c r="A55" s="11">
        <v>47</v>
      </c>
      <c r="B55" s="12">
        <v>201160019</v>
      </c>
      <c r="C55" s="13" t="s">
        <v>131</v>
      </c>
      <c r="D55" s="14">
        <v>6.58</v>
      </c>
      <c r="E55" s="14" t="s">
        <v>22</v>
      </c>
      <c r="F55" s="14">
        <v>63</v>
      </c>
      <c r="G55" s="15" t="str">
        <f t="shared" si="0"/>
        <v>TB khá</v>
      </c>
      <c r="H55" s="16" t="s">
        <v>22</v>
      </c>
      <c r="I55" s="30"/>
    </row>
    <row r="56" spans="1:10" s="1" customFormat="1" ht="20.25" customHeight="1">
      <c r="A56" s="11">
        <v>48</v>
      </c>
      <c r="B56" s="12">
        <v>201160097</v>
      </c>
      <c r="C56" s="13" t="s">
        <v>132</v>
      </c>
      <c r="D56" s="14">
        <v>6.5</v>
      </c>
      <c r="E56" s="14" t="s">
        <v>22</v>
      </c>
      <c r="F56" s="14">
        <v>51</v>
      </c>
      <c r="G56" s="15" t="str">
        <f t="shared" si="0"/>
        <v>Trung bình</v>
      </c>
      <c r="H56" s="16" t="s">
        <v>36</v>
      </c>
      <c r="I56" s="30"/>
      <c r="J56" s="1">
        <v>-10</v>
      </c>
    </row>
    <row r="57" spans="1:9" s="1" customFormat="1" ht="20.25" customHeight="1">
      <c r="A57" s="11">
        <v>49</v>
      </c>
      <c r="B57" s="22">
        <v>201160034</v>
      </c>
      <c r="C57" s="23" t="s">
        <v>133</v>
      </c>
      <c r="D57" s="24">
        <v>6.43</v>
      </c>
      <c r="E57" s="24" t="s">
        <v>22</v>
      </c>
      <c r="F57" s="24">
        <v>62</v>
      </c>
      <c r="G57" s="15" t="str">
        <f t="shared" si="0"/>
        <v>TB khá</v>
      </c>
      <c r="H57" s="16" t="s">
        <v>22</v>
      </c>
      <c r="I57" s="30"/>
    </row>
    <row r="58" s="1" customFormat="1" ht="20.25" customHeight="1"/>
    <row r="59" s="1" customFormat="1" ht="20.25" customHeight="1"/>
    <row r="60" spans="2:10" s="1" customFormat="1" ht="20.25" customHeight="1">
      <c r="B60" s="25" t="s">
        <v>68</v>
      </c>
      <c r="C60" s="26" t="s">
        <v>69</v>
      </c>
      <c r="D60" s="27" t="s">
        <v>70</v>
      </c>
      <c r="E60" s="27" t="s">
        <v>71</v>
      </c>
      <c r="F60" s="27" t="s">
        <v>72</v>
      </c>
      <c r="G60" s="27" t="s">
        <v>73</v>
      </c>
      <c r="H60" s="27" t="s">
        <v>74</v>
      </c>
      <c r="I60" s="31" t="s">
        <v>71</v>
      </c>
      <c r="J60" s="26" t="s">
        <v>134</v>
      </c>
    </row>
    <row r="61" spans="2:10" s="1" customFormat="1" ht="20.25" customHeight="1">
      <c r="B61" s="25" t="s">
        <v>8</v>
      </c>
      <c r="C61" s="28">
        <f>COUNTIF($E$9:$E$57,"Xuất sắc")</f>
        <v>0</v>
      </c>
      <c r="D61" s="29">
        <f>COUNTIF($E$9:$E$57,"Giỏi")</f>
        <v>1</v>
      </c>
      <c r="E61" s="29">
        <f>COUNTIF($E$9:$E$57,"Khá")</f>
        <v>28</v>
      </c>
      <c r="F61" s="29">
        <f>COUNTIF($E$9:$E$57,"TB khá")</f>
        <v>20</v>
      </c>
      <c r="G61" s="29">
        <f>COUNTIF($E$9:$E$57,"Trung bình")</f>
        <v>0</v>
      </c>
      <c r="H61" s="29">
        <f>COUNTIF($E$9:$E$57,"Yếu")</f>
        <v>0</v>
      </c>
      <c r="I61" s="29">
        <f>COUNTIF($E$9:$E$57,"Kém")</f>
        <v>0</v>
      </c>
      <c r="J61" s="32">
        <f>SUM(C61:I61)</f>
        <v>49</v>
      </c>
    </row>
    <row r="62" spans="2:10" s="1" customFormat="1" ht="20.25" customHeight="1">
      <c r="B62" s="25"/>
      <c r="C62" s="28"/>
      <c r="D62" s="29"/>
      <c r="E62" s="29"/>
      <c r="F62" s="29"/>
      <c r="G62" s="29"/>
      <c r="H62" s="29"/>
      <c r="I62" s="33"/>
      <c r="J62" s="32"/>
    </row>
    <row r="63" spans="2:10" s="1" customFormat="1" ht="20.25" customHeight="1">
      <c r="B63" s="25"/>
      <c r="C63" s="26" t="s">
        <v>69</v>
      </c>
      <c r="D63" s="27" t="s">
        <v>76</v>
      </c>
      <c r="E63" s="27" t="s">
        <v>71</v>
      </c>
      <c r="F63" s="27" t="s">
        <v>72</v>
      </c>
      <c r="G63" s="27" t="s">
        <v>73</v>
      </c>
      <c r="H63" s="27" t="s">
        <v>74</v>
      </c>
      <c r="I63" s="31" t="s">
        <v>71</v>
      </c>
      <c r="J63" s="26" t="s">
        <v>134</v>
      </c>
    </row>
    <row r="64" spans="2:10" s="1" customFormat="1" ht="20.25" customHeight="1">
      <c r="B64" s="25" t="s">
        <v>9</v>
      </c>
      <c r="C64" s="28">
        <f>COUNTIF($G$9:$G$57,"Xuất sắc")</f>
        <v>0</v>
      </c>
      <c r="D64" s="29">
        <f>COUNTIF($G$9:$G$57,"Tốt")</f>
        <v>7</v>
      </c>
      <c r="E64" s="29">
        <f>COUNTIF($G$9:$G$57,"Khá")</f>
        <v>15</v>
      </c>
      <c r="F64" s="29">
        <f>COUNTIF($G$9:$G$57,"TB khá")</f>
        <v>24</v>
      </c>
      <c r="G64" s="29">
        <f>COUNTIF($G$9:$G$57,"Trung bình")</f>
        <v>3</v>
      </c>
      <c r="H64" s="29">
        <v>0</v>
      </c>
      <c r="I64" s="29">
        <v>0</v>
      </c>
      <c r="J64" s="32">
        <f>SUM(C64:I64)</f>
        <v>49</v>
      </c>
    </row>
    <row r="65" spans="2:10" s="1" customFormat="1" ht="20.25" customHeight="1">
      <c r="B65" s="25"/>
      <c r="C65" s="28"/>
      <c r="D65" s="29"/>
      <c r="E65" s="29"/>
      <c r="F65" s="29"/>
      <c r="G65" s="29"/>
      <c r="H65" s="29"/>
      <c r="I65" s="33"/>
      <c r="J65" s="32"/>
    </row>
    <row r="66" spans="2:10" s="1" customFormat="1" ht="20.25" customHeight="1">
      <c r="B66" s="25"/>
      <c r="C66" s="26" t="s">
        <v>69</v>
      </c>
      <c r="D66" s="27" t="s">
        <v>70</v>
      </c>
      <c r="E66" s="27" t="s">
        <v>71</v>
      </c>
      <c r="F66" s="27" t="s">
        <v>72</v>
      </c>
      <c r="G66" s="27" t="s">
        <v>73</v>
      </c>
      <c r="H66" s="27" t="s">
        <v>74</v>
      </c>
      <c r="I66" s="31" t="s">
        <v>71</v>
      </c>
      <c r="J66" s="26" t="s">
        <v>134</v>
      </c>
    </row>
    <row r="67" spans="2:10" s="1" customFormat="1" ht="15.75">
      <c r="B67" s="34" t="s">
        <v>77</v>
      </c>
      <c r="C67" s="28">
        <f>COUNTIF($H$9:$H$57,"Xuất sắc")</f>
        <v>0</v>
      </c>
      <c r="D67" s="29">
        <f>COUNTIF($H$9:$H$57,"Giỏi")</f>
        <v>1</v>
      </c>
      <c r="E67" s="29">
        <f>COUNTIF($H$9:$H$57,"Khá")</f>
        <v>19</v>
      </c>
      <c r="F67" s="29">
        <f>COUNTIF($H$9:$H$57,"TB khá")</f>
        <v>26</v>
      </c>
      <c r="G67" s="29">
        <f>COUNTIF($H$9:$H$57,"Trung bình")</f>
        <v>3</v>
      </c>
      <c r="H67" s="29">
        <f>COUNTIF($H$9:$H$57,"Yếu")</f>
        <v>0</v>
      </c>
      <c r="I67" s="29">
        <v>0</v>
      </c>
      <c r="J67" s="32">
        <f>SUM(C67:I67)</f>
        <v>49</v>
      </c>
    </row>
    <row r="68" spans="1:10" s="1" customFormat="1" ht="15.75">
      <c r="A68" s="79" t="s">
        <v>78</v>
      </c>
      <c r="B68" s="79"/>
      <c r="C68" s="79"/>
      <c r="D68" s="35"/>
      <c r="E68" s="35"/>
      <c r="F68" s="35"/>
      <c r="G68" s="35"/>
      <c r="H68" s="80" t="s">
        <v>79</v>
      </c>
      <c r="I68" s="80"/>
      <c r="J68" s="32"/>
    </row>
    <row r="69" spans="2:10" s="1" customFormat="1" ht="15.75">
      <c r="B69" s="25"/>
      <c r="C69" s="25"/>
      <c r="D69" s="29"/>
      <c r="E69" s="29"/>
      <c r="F69" s="29"/>
      <c r="G69" s="29"/>
      <c r="H69" s="29"/>
      <c r="I69" s="29"/>
      <c r="J69" s="32"/>
    </row>
    <row r="70" s="1" customFormat="1" ht="15"/>
    <row r="71" s="1" customFormat="1" ht="15"/>
    <row r="72" spans="2:10" s="1" customFormat="1" ht="15.75">
      <c r="B72" s="79"/>
      <c r="C72" s="79"/>
      <c r="G72" s="81" t="s">
        <v>80</v>
      </c>
      <c r="H72" s="81"/>
      <c r="I72" s="81"/>
      <c r="J72" s="82"/>
    </row>
  </sheetData>
  <sheetProtection/>
  <autoFilter ref="A8:J57"/>
  <mergeCells count="12">
    <mergeCell ref="A68:C68"/>
    <mergeCell ref="H68:I68"/>
    <mergeCell ref="B72:C72"/>
    <mergeCell ref="G72:J72"/>
    <mergeCell ref="A4:I4"/>
    <mergeCell ref="A5:I5"/>
    <mergeCell ref="A7:A8"/>
    <mergeCell ref="B7:B8"/>
    <mergeCell ref="C7:C8"/>
    <mergeCell ref="D7:E7"/>
    <mergeCell ref="F7:G7"/>
    <mergeCell ref="I7:I8"/>
  </mergeCells>
  <printOptions/>
  <pageMargins left="0.75" right="0" top="0.75" bottom="0.2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</cp:lastModifiedBy>
  <dcterms:created xsi:type="dcterms:W3CDTF">2017-03-27T07:36:07Z</dcterms:created>
  <dcterms:modified xsi:type="dcterms:W3CDTF">2017-04-19T08:20:36Z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